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Gardner Aggregation Report" sheetId="1" state="visible" r:id="rId3"/>
    <sheet name="Sheet1" sheetId="2" state="hidden" r:id="rId4"/>
    <sheet name="Gardner Detail" sheetId="3" state="visible" r:id="rId5"/>
    <sheet name="Chart Data" sheetId="4" state="hidden" r:id="rId6"/>
  </sheets>
  <definedNames>
    <definedName function="false" hidden="false" localSheetId="0" name="_xlnm.Print_Area" vbProcedure="false">'Gardner Aggregation Report'!$A$1:$C$67</definedName>
    <definedName function="false" hidden="false" localSheetId="2" name="_xlnm.Print_Area" vbProcedure="false">'Gardner Detail'!$A$1:$Y$106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<sst xmlns="http://schemas.openxmlformats.org/spreadsheetml/2006/main" count="369" uniqueCount="69">
  <si>
    <t xml:space="preserve">CITY OF GARDNER COMMUNITY CHOICE POWER SUPPLY PROGRAM</t>
  </si>
  <si>
    <t xml:space="preserve">STATUS REPORT Q3 2025</t>
  </si>
  <si>
    <t xml:space="preserve">Prepared December 2025</t>
  </si>
  <si>
    <r>
      <rPr>
        <sz val="12"/>
        <color theme="1"/>
        <rFont val="Times New Roman"/>
        <family val="1"/>
        <charset val="1"/>
      </rPr>
      <t xml:space="preserve">This report has been prepared by Colonial Power Group with information/data being provided by the Competitive Supplier and National Grid. The purpose of the report is to provide information about the City of Gardner's Community Choice Power Supply Program, which currently provides competitive power supply to approximately 3,800 customers in the City. The data provided by the Competitive Supplier is not available until three months after the month it is used. For example, power is </t>
    </r>
    <r>
      <rPr>
        <i val="true"/>
        <sz val="12"/>
        <color theme="1"/>
        <rFont val="Times New Roman"/>
        <family val="1"/>
        <charset val="1"/>
      </rPr>
      <t xml:space="preserve">Used </t>
    </r>
    <r>
      <rPr>
        <sz val="12"/>
        <color theme="1"/>
        <rFont val="Times New Roman"/>
        <family val="1"/>
        <charset val="1"/>
      </rPr>
      <t xml:space="preserve">in January, </t>
    </r>
    <r>
      <rPr>
        <i val="true"/>
        <sz val="12"/>
        <color theme="1"/>
        <rFont val="Times New Roman"/>
        <family val="1"/>
        <charset val="1"/>
      </rPr>
      <t xml:space="preserve">Invoiced</t>
    </r>
    <r>
      <rPr>
        <sz val="12"/>
        <color theme="1"/>
        <rFont val="Times New Roman"/>
        <family val="1"/>
        <charset val="1"/>
      </rPr>
      <t xml:space="preserve"> in February, </t>
    </r>
    <r>
      <rPr>
        <i val="true"/>
        <sz val="12"/>
        <color theme="1"/>
        <rFont val="Times New Roman"/>
        <family val="1"/>
        <charset val="1"/>
      </rPr>
      <t xml:space="preserve">Paid</t>
    </r>
    <r>
      <rPr>
        <sz val="12"/>
        <color theme="1"/>
        <rFont val="Times New Roman"/>
        <family val="1"/>
        <charset val="1"/>
      </rPr>
      <t xml:space="preserve"> in March and </t>
    </r>
    <r>
      <rPr>
        <i val="true"/>
        <sz val="12"/>
        <color theme="1"/>
        <rFont val="Times New Roman"/>
        <family val="1"/>
        <charset val="1"/>
      </rPr>
      <t xml:space="preserve">Reported</t>
    </r>
    <r>
      <rPr>
        <sz val="12"/>
        <color theme="1"/>
        <rFont val="Times New Roman"/>
        <family val="1"/>
        <charset val="1"/>
      </rPr>
      <t xml:space="preserve"> in April. </t>
    </r>
  </si>
  <si>
    <t xml:space="preserve">Click here for more information about the Program</t>
  </si>
  <si>
    <t xml:space="preserve">PROGRAM RATES</t>
  </si>
  <si>
    <t xml:space="preserve">Term </t>
  </si>
  <si>
    <t xml:space="preserve">November 2023 – November 2025</t>
  </si>
  <si>
    <t xml:space="preserve">November 2025 – November 2028</t>
  </si>
  <si>
    <t xml:space="preserve">Competitive Supplier</t>
  </si>
  <si>
    <t xml:space="preserve">Dynegy Energy Services</t>
  </si>
  <si>
    <t xml:space="preserve">First Point Power</t>
  </si>
  <si>
    <t xml:space="preserve">All Rate Classes</t>
  </si>
  <si>
    <t xml:space="preserve">$0.14280 / kWh</t>
  </si>
  <si>
    <t xml:space="preserve">$0.13931 / kWh</t>
  </si>
  <si>
    <t xml:space="preserve">Meets MA Req</t>
  </si>
  <si>
    <t xml:space="preserve">COMPARISON TO NATIONAL GRID RATES</t>
  </si>
  <si>
    <t xml:space="preserve">The City's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</si>
  <si>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 xml:space="preserve"> </t>
  </si>
  <si>
    <t xml:space="preserve">PRODUCT DETAIL REPORT</t>
  </si>
  <si>
    <t xml:space="preserve">RESIDENTIAL</t>
  </si>
  <si>
    <t xml:space="preserve">COMMERCIAL</t>
  </si>
  <si>
    <t xml:space="preserve">INDUSTRIAL</t>
  </si>
  <si>
    <t xml:space="preserve">TOTAL</t>
  </si>
  <si>
    <t xml:space="preserve">AVERAGE RESIDENTIAL USAGE/METER</t>
  </si>
  <si>
    <t xml:space="preserve">Date</t>
  </si>
  <si>
    <t xml:space="preserve">Residential Meters</t>
  </si>
  <si>
    <t xml:space="preserve">Residential Usage</t>
  </si>
  <si>
    <t xml:space="preserve">Commercial Meters</t>
  </si>
  <si>
    <t xml:space="preserve">Commercial Usage</t>
  </si>
  <si>
    <t xml:space="preserve">Industrial Meters</t>
  </si>
  <si>
    <t xml:space="preserve">Industrial Usage</t>
  </si>
  <si>
    <t xml:space="preserve">Total Meters</t>
  </si>
  <si>
    <t xml:space="preserve">Total Usage</t>
  </si>
  <si>
    <t xml:space="preserve">Term</t>
  </si>
  <si>
    <t xml:space="preserve">Renewable Supply Options</t>
  </si>
  <si>
    <t xml:space="preserve">Basic Svc Rate</t>
  </si>
  <si>
    <t xml:space="preserve">Agg Rate</t>
  </si>
  <si>
    <t xml:space="preserve">Savings</t>
  </si>
  <si>
    <t xml:space="preserve">Basic Svc Rate WCMA</t>
  </si>
  <si>
    <t xml:space="preserve">Dynegy</t>
  </si>
  <si>
    <t xml:space="preserve">11/1/23-10/31/25</t>
  </si>
  <si>
    <t xml:space="preserve">NextEra</t>
  </si>
  <si>
    <t xml:space="preserve">11/1/22-10/31/23</t>
  </si>
  <si>
    <t xml:space="preserve">11/1/19-10/31/22</t>
  </si>
  <si>
    <t xml:space="preserve">Constellation</t>
  </si>
  <si>
    <t xml:space="preserve">11/1/17-10/31/19</t>
  </si>
  <si>
    <t xml:space="preserve">Total Average</t>
  </si>
  <si>
    <t xml:space="preserve">Total</t>
  </si>
  <si>
    <t xml:space="preserve">Total Aggregation Savings</t>
  </si>
  <si>
    <t xml:space="preserve">Month</t>
  </si>
  <si>
    <t xml:space="preserve">vs. Basic Service</t>
  </si>
  <si>
    <t xml:space="preserve">vs. Green BS Options</t>
  </si>
  <si>
    <t xml:space="preserve">Sort</t>
  </si>
  <si>
    <t xml:space="preserve">Aggregation Savings by Rate Class</t>
  </si>
  <si>
    <t xml:space="preserve">Residential</t>
  </si>
  <si>
    <t xml:space="preserve">Commercial</t>
  </si>
  <si>
    <t xml:space="preserve">Industrial</t>
  </si>
  <si>
    <t xml:space="preserve">Q3'24</t>
  </si>
  <si>
    <t xml:space="preserve">Q4'24</t>
  </si>
  <si>
    <t xml:space="preserve">Q1'25</t>
  </si>
  <si>
    <t xml:space="preserve">Q2'25</t>
  </si>
  <si>
    <t xml:space="preserve">Q3'25</t>
  </si>
  <si>
    <t xml:space="preserve">Participating Consumers - Meters</t>
  </si>
  <si>
    <t xml:space="preserve">Meters</t>
  </si>
  <si>
    <t xml:space="preserve">AVERAGE METERS/MONTH:</t>
  </si>
  <si>
    <t xml:space="preserve">Participating Consumers - Usage</t>
  </si>
  <si>
    <t xml:space="preserve">Usage</t>
  </si>
  <si>
    <t xml:space="preserve">AVERAGE USAGE/MONTH:</t>
  </si>
</sst>
</file>

<file path=xl/styles.xml><?xml version="1.0" encoding="utf-8"?>
<styleSheet xmlns="http://schemas.openxmlformats.org/spreadsheetml/2006/main">
  <numFmts count="11">
    <numFmt numFmtId="164" formatCode="General"/>
    <numFmt numFmtId="165" formatCode="_(\$* #,##0_);_(\$* \(#,##0\);_(\$* \-??_);_(@_)"/>
    <numFmt numFmtId="166" formatCode="[$-409]mmm\-yy;@"/>
    <numFmt numFmtId="167" formatCode="_(* #,##0.00_);_(* \(#,##0.00\);_(* \-??_);_(@_)"/>
    <numFmt numFmtId="168" formatCode="_(* #,##0_);_(* \(#,##0\);_(* \-??_);_(@_)"/>
    <numFmt numFmtId="169" formatCode="_(* #,##0.00000_);_(* \(#,##0.00000\);_(* \-??_);_(@_)"/>
    <numFmt numFmtId="170" formatCode="0.00000"/>
    <numFmt numFmtId="171" formatCode="#,##0"/>
    <numFmt numFmtId="172" formatCode="mmm\-yy"/>
    <numFmt numFmtId="173" formatCode="_(\$* #,##0.00_);_(\$* \(#,##0.00\);_(\$* \-??_);_(@_)"/>
    <numFmt numFmtId="174" formatCode="_(* #,##0_);_(* \(#,##0\);_(* \-_);_(@_)"/>
  </numFmts>
  <fonts count="34">
    <font>
      <sz val="11"/>
      <color theme="1"/>
      <name val="Calibri"/>
      <family val="2"/>
      <charset val="1"/>
    </font>
    <font>
      <sz val="10"/>
      <name val="Arial"/>
      <family val="0"/>
    </font>
    <font>
      <sz val="10"/>
      <name val="Arial"/>
      <family val="0"/>
    </font>
    <font>
      <sz val="10"/>
      <name val="Arial"/>
      <family val="0"/>
    </font>
    <font>
      <b val="true"/>
      <sz val="18"/>
      <color theme="3"/>
      <name val="Calibri Light"/>
      <family val="2"/>
      <charset val="1"/>
    </font>
    <font>
      <sz val="12"/>
      <color theme="1"/>
      <name val="Calibri"/>
      <family val="2"/>
      <charset val="1"/>
    </font>
    <font>
      <b val="true"/>
      <sz val="12"/>
      <color theme="1" tint="0.3499"/>
      <name val="Tahoma"/>
      <family val="2"/>
      <charset val="1"/>
    </font>
    <font>
      <i val="true"/>
      <sz val="10"/>
      <color theme="1" tint="0.3499"/>
      <name val="Tahoma"/>
      <family val="2"/>
      <charset val="1"/>
    </font>
    <font>
      <sz val="12"/>
      <color theme="1"/>
      <name val="Times New Roman"/>
      <family val="1"/>
      <charset val="1"/>
    </font>
    <font>
      <i val="true"/>
      <sz val="12"/>
      <color theme="1"/>
      <name val="Times New Roman"/>
      <family val="1"/>
      <charset val="1"/>
    </font>
    <font>
      <b val="true"/>
      <u val="single"/>
      <sz val="12"/>
      <color theme="4"/>
      <name val="Calibri"/>
      <family val="2"/>
      <charset val="1"/>
    </font>
    <font>
      <u val="single"/>
      <sz val="11"/>
      <color theme="10"/>
      <name val="Calibri"/>
      <family val="2"/>
      <charset val="1"/>
    </font>
    <font>
      <b val="true"/>
      <sz val="14"/>
      <color theme="1" tint="0.3499"/>
      <name val="Calibri"/>
      <family val="2"/>
      <charset val="1"/>
    </font>
    <font>
      <b val="true"/>
      <sz val="12"/>
      <color theme="1" tint="0.3499"/>
      <name val="Calibri"/>
      <family val="2"/>
      <charset val="1"/>
    </font>
    <font>
      <sz val="12"/>
      <color theme="4" tint="-0.5"/>
      <name val="Calibri"/>
      <family val="2"/>
      <charset val="1"/>
    </font>
    <font>
      <b val="true"/>
      <sz val="12"/>
      <color theme="0"/>
      <name val="Calibri"/>
      <family val="2"/>
      <charset val="1"/>
    </font>
    <font>
      <sz val="12"/>
      <color theme="0"/>
      <name val="Calibri"/>
      <family val="2"/>
      <charset val="1"/>
    </font>
    <font>
      <b val="true"/>
      <sz val="12"/>
      <color theme="1"/>
      <name val="Calibri"/>
      <family val="2"/>
      <charset val="1"/>
    </font>
    <font>
      <b val="true"/>
      <sz val="14"/>
      <color theme="1" tint="0.3499"/>
      <name val="Tahoma"/>
      <family val="2"/>
      <charset val="1"/>
    </font>
    <font>
      <b val="true"/>
      <u val="single"/>
      <sz val="8"/>
      <color theme="9" tint="-0.25"/>
      <name val="Tahoma"/>
      <family val="2"/>
      <charset val="1"/>
    </font>
    <font>
      <i val="true"/>
      <sz val="11"/>
      <color theme="1"/>
      <name val="Calibri"/>
      <family val="2"/>
      <charset val="1"/>
    </font>
    <font>
      <b val="true"/>
      <sz val="16"/>
      <color rgb="FF595959"/>
      <name val="Calibri"/>
      <family val="2"/>
    </font>
    <font>
      <sz val="12"/>
      <color rgb="FF595959"/>
      <name val="Calibri"/>
      <family val="2"/>
    </font>
    <font>
      <sz val="12"/>
      <color rgb="FF404040"/>
      <name val="Calibri"/>
      <family val="2"/>
    </font>
    <font>
      <b val="true"/>
      <sz val="16"/>
      <color rgb="FF3F3F3F"/>
      <name val="Calibri"/>
      <family val="2"/>
    </font>
    <font>
      <sz val="12"/>
      <color rgb="FF3F3F3F"/>
      <name val="Calibri"/>
      <family val="2"/>
    </font>
    <font>
      <b val="true"/>
      <sz val="18"/>
      <name val="Calibri Light"/>
      <family val="2"/>
      <charset val="1"/>
    </font>
    <font>
      <b val="true"/>
      <i val="true"/>
      <sz val="16"/>
      <color theme="0"/>
      <name val="Calibri Light"/>
      <family val="2"/>
      <charset val="1"/>
    </font>
    <font>
      <b val="true"/>
      <i val="true"/>
      <sz val="11"/>
      <color theme="1"/>
      <name val="Candara"/>
      <family val="2"/>
      <charset val="1"/>
    </font>
    <font>
      <sz val="11"/>
      <color rgb="FF000000"/>
      <name val="Calibri"/>
      <family val="2"/>
      <charset val="1"/>
    </font>
    <font>
      <b val="true"/>
      <sz val="11"/>
      <color theme="1"/>
      <name val="Calibri"/>
      <family val="2"/>
      <charset val="1"/>
    </font>
    <font>
      <b val="true"/>
      <u val="single"/>
      <sz val="12"/>
      <color theme="1"/>
      <name val="Calibri"/>
      <family val="2"/>
      <charset val="1"/>
    </font>
    <font>
      <b val="true"/>
      <i val="true"/>
      <sz val="12"/>
      <color theme="1"/>
      <name val="Calibri"/>
      <family val="2"/>
      <charset val="1"/>
    </font>
    <font>
      <i val="true"/>
      <sz val="12"/>
      <color theme="1"/>
      <name val="Calibri"/>
      <family val="2"/>
      <charset val="1"/>
    </font>
  </fonts>
  <fills count="6">
    <fill>
      <patternFill patternType="none"/>
    </fill>
    <fill>
      <patternFill patternType="gray125"/>
    </fill>
    <fill>
      <patternFill patternType="solid">
        <fgColor theme="2" tint="-0.1"/>
        <bgColor rgb="FFD6D5D5"/>
      </patternFill>
    </fill>
    <fill>
      <patternFill patternType="solid">
        <fgColor theme="4"/>
        <bgColor rgb="FF001C55"/>
      </patternFill>
    </fill>
    <fill>
      <patternFill patternType="solid">
        <fgColor theme="6" tint="0.7999"/>
        <bgColor rgb="FFFFFFFF"/>
      </patternFill>
    </fill>
    <fill>
      <patternFill patternType="solid">
        <fgColor theme="0" tint="-0.15"/>
        <bgColor rgb="FFD6D5D5"/>
      </patternFill>
    </fill>
  </fills>
  <borders count="42">
    <border diagonalUp="false" diagonalDown="false">
      <left/>
      <right/>
      <top/>
      <bottom/>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style="thin"/>
      <right style="hair"/>
      <top/>
      <bottom/>
      <diagonal/>
    </border>
    <border diagonalUp="false" diagonalDown="false">
      <left style="hair"/>
      <right style="hair"/>
      <top/>
      <bottom/>
      <diagonal/>
    </border>
    <border diagonalUp="false" diagonalDown="false">
      <left style="hair"/>
      <right style="thin"/>
      <top/>
      <bottom/>
      <diagonal/>
    </border>
    <border diagonalUp="false" diagonalDown="false">
      <left style="thin"/>
      <right/>
      <top style="thin"/>
      <bottom style="hair"/>
      <diagonal/>
    </border>
    <border diagonalUp="false" diagonalDown="false">
      <left style="thin"/>
      <right style="thin"/>
      <top/>
      <bottom style="hair"/>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style="thin"/>
      <top/>
      <bottom style="hair"/>
      <diagonal/>
    </border>
    <border diagonalUp="false" diagonalDown="false">
      <left style="thin"/>
      <right/>
      <top/>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hair"/>
      <right style="thin"/>
      <top style="hair"/>
      <bottom style="hair"/>
      <diagonal/>
    </border>
    <border diagonalUp="false" diagonalDown="false">
      <left style="thin"/>
      <right/>
      <top style="hair"/>
      <bottom style="hair"/>
      <diagonal/>
    </border>
    <border diagonalUp="false" diagonalDown="false">
      <left/>
      <right style="thin"/>
      <top style="hair"/>
      <bottom style="hair"/>
      <diagonal/>
    </border>
    <border diagonalUp="false" diagonalDown="false">
      <left/>
      <right style="hair"/>
      <top/>
      <bottom style="hair"/>
      <diagonal/>
    </border>
    <border diagonalUp="false" diagonalDown="false">
      <left style="thin"/>
      <right style="thin"/>
      <top style="hair"/>
      <bottom style="hair"/>
      <diagonal/>
    </border>
    <border diagonalUp="false" diagonalDown="false">
      <left style="thin"/>
      <right style="hair"/>
      <top style="hair"/>
      <bottom style="thin"/>
      <diagonal/>
    </border>
    <border diagonalUp="false" diagonalDown="false">
      <left/>
      <right style="hair"/>
      <top/>
      <bottom style="thin"/>
      <diagonal/>
    </border>
    <border diagonalUp="false" diagonalDown="false">
      <left style="hair"/>
      <right style="hair"/>
      <top/>
      <bottom style="thin"/>
      <diagonal/>
    </border>
    <border diagonalUp="false" diagonalDown="false">
      <left style="hair"/>
      <right style="thin"/>
      <top/>
      <bottom style="thin"/>
      <diagonal/>
    </border>
    <border diagonalUp="false" diagonalDown="false">
      <left style="thin"/>
      <right/>
      <top style="hair"/>
      <bottom style="thin"/>
      <diagonal/>
    </border>
    <border diagonalUp="false" diagonalDown="false">
      <left style="hair"/>
      <right style="hair"/>
      <top style="hair"/>
      <bottom style="thin"/>
      <diagonal/>
    </border>
    <border diagonalUp="false" diagonalDown="false">
      <left/>
      <right/>
      <top style="hair"/>
      <bottom style="thin"/>
      <diagonal/>
    </border>
    <border diagonalUp="false" diagonalDown="false">
      <left style="hair"/>
      <right style="thin"/>
      <top style="hair"/>
      <bottom style="thin"/>
      <diagonal/>
    </border>
    <border diagonalUp="false" diagonalDown="false">
      <left style="thin"/>
      <right style="thin"/>
      <top style="hair"/>
      <bottom style="thin"/>
      <diagonal/>
    </border>
    <border diagonalUp="false" diagonalDown="false">
      <left style="hair"/>
      <right style="hair"/>
      <top style="thin"/>
      <bottom style="thin"/>
      <diagonal/>
    </border>
    <border diagonalUp="false" diagonalDown="false">
      <left/>
      <right style="hair"/>
      <top style="thin"/>
      <bottom style="thin"/>
      <diagonal/>
    </border>
    <border diagonalUp="false" diagonalDown="false">
      <left style="hair"/>
      <right style="thin"/>
      <top style="thin"/>
      <bottom style="thin"/>
      <diagonal/>
    </border>
    <border diagonalUp="false" diagonalDown="false">
      <left style="thin"/>
      <right style="hair"/>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73"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false" applyAlignment="true" applyProtection="false">
      <alignment horizontal="general" vertical="bottom" textRotation="0" wrapText="false" indent="0" shrinkToFit="false"/>
    </xf>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justify" vertical="center" textRotation="0" wrapText="true" indent="0" shrinkToFit="false"/>
      <protection locked="true" hidden="false"/>
    </xf>
    <xf numFmtId="164" fontId="10" fillId="0" borderId="1" xfId="20" applyFont="true" applyBorder="true" applyAlignment="true" applyProtection="true">
      <alignment horizontal="center" vertical="center" textRotation="0" wrapText="true" indent="0" shrinkToFit="false"/>
      <protection locked="true" hidden="false"/>
    </xf>
    <xf numFmtId="164" fontId="12" fillId="2" borderId="2" xfId="0" applyFont="true" applyBorder="true" applyAlignment="true" applyProtection="false">
      <alignment horizontal="center" vertical="center" textRotation="0" wrapText="true" indent="0" shrinkToFit="false"/>
      <protection locked="true" hidden="false"/>
    </xf>
    <xf numFmtId="164" fontId="13" fillId="0" borderId="3" xfId="0" applyFont="true" applyBorder="true" applyAlignment="true" applyProtection="false">
      <alignment horizontal="center" vertical="center" textRotation="0" wrapText="tru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13" fillId="0" borderId="5"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3" fillId="0" borderId="6"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true" applyAlignment="true" applyProtection="false">
      <alignment horizontal="center" vertical="center" textRotation="0" wrapText="true" indent="0" shrinkToFit="false"/>
      <protection locked="true" hidden="false"/>
    </xf>
    <xf numFmtId="164" fontId="13" fillId="0" borderId="7" xfId="0" applyFont="true" applyBorder="true" applyAlignment="true" applyProtection="false">
      <alignment horizontal="center" vertical="center" textRotation="0" wrapText="true" indent="0" shrinkToFit="false"/>
      <protection locked="true" hidden="false"/>
    </xf>
    <xf numFmtId="164" fontId="15" fillId="3" borderId="8" xfId="0" applyFont="true" applyBorder="true" applyAlignment="true" applyProtection="false">
      <alignment horizontal="center" vertical="center" textRotation="0" wrapText="true" indent="0" shrinkToFit="false"/>
      <protection locked="true" hidden="false"/>
    </xf>
    <xf numFmtId="164" fontId="15" fillId="3" borderId="0" xfId="0" applyFont="true" applyBorder="true" applyAlignment="true" applyProtection="false">
      <alignment horizontal="center" vertical="center" textRotation="0" wrapText="true" indent="0" shrinkToFit="false"/>
      <protection locked="true" hidden="false"/>
    </xf>
    <xf numFmtId="164" fontId="15" fillId="3" borderId="7"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6" fillId="3" borderId="9"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0" borderId="0" xfId="20" applyFont="true" applyBorder="tru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center" textRotation="0" wrapText="false" indent="0" shrinkToFit="false"/>
      <protection locked="true" hidden="false"/>
    </xf>
    <xf numFmtId="164" fontId="26" fillId="0" borderId="0" xfId="22" applyFont="true" applyBorder="true" applyAlignment="true" applyProtection="true">
      <alignment horizontal="center" vertical="bottom" textRotation="0" wrapText="false" indent="0" shrinkToFit="false"/>
      <protection locked="true" hidden="false"/>
    </xf>
    <xf numFmtId="164" fontId="27" fillId="3" borderId="10" xfId="22" applyFont="true" applyBorder="true" applyAlignment="true" applyProtection="true">
      <alignment horizontal="center" vertical="bottom" textRotation="0" wrapText="false" indent="0" shrinkToFit="false"/>
      <protection locked="true" hidden="false"/>
    </xf>
    <xf numFmtId="164" fontId="27" fillId="3" borderId="11" xfId="22" applyFont="true" applyBorder="true" applyAlignment="true" applyProtection="true">
      <alignment horizontal="center" vertical="bottom" textRotation="0" wrapText="false" indent="0" shrinkToFit="false"/>
      <protection locked="true" hidden="false"/>
    </xf>
    <xf numFmtId="164" fontId="0" fillId="4" borderId="12" xfId="0" applyFont="false" applyBorder="true" applyAlignment="false" applyProtection="false">
      <alignment horizontal="general" vertical="bottom" textRotation="0" wrapText="false" indent="0" shrinkToFit="false"/>
      <protection locked="true" hidden="false"/>
    </xf>
    <xf numFmtId="164" fontId="0" fillId="4" borderId="13" xfId="0" applyFont="false" applyBorder="true" applyAlignment="false" applyProtection="false">
      <alignment horizontal="general" vertical="bottom" textRotation="0" wrapText="false" indent="0" shrinkToFit="false"/>
      <protection locked="true" hidden="false"/>
    </xf>
    <xf numFmtId="164" fontId="0" fillId="4" borderId="14" xfId="0" applyFont="false" applyBorder="true" applyAlignment="false" applyProtection="false">
      <alignment horizontal="general" vertical="bottom" textRotation="0" wrapText="false" indent="0" shrinkToFit="false"/>
      <protection locked="true" hidden="false"/>
    </xf>
    <xf numFmtId="164" fontId="0" fillId="4" borderId="6" xfId="0" applyFont="false" applyBorder="true" applyAlignment="false" applyProtection="false">
      <alignment horizontal="general" vertical="bottom" textRotation="0" wrapText="false" indent="0" shrinkToFit="false"/>
      <protection locked="true" hidden="false"/>
    </xf>
    <xf numFmtId="164" fontId="28" fillId="4" borderId="15" xfId="0" applyFont="true" applyBorder="true" applyAlignment="true" applyProtection="false">
      <alignment horizontal="center" vertical="bottom" textRotation="0" wrapText="true" indent="0" shrinkToFit="false"/>
      <protection locked="true" hidden="false"/>
    </xf>
    <xf numFmtId="164" fontId="28" fillId="4" borderId="11" xfId="0" applyFont="true" applyBorder="true" applyAlignment="true" applyProtection="false">
      <alignment horizontal="center" vertical="bottom" textRotation="0" wrapText="true" indent="0" shrinkToFit="false"/>
      <protection locked="true" hidden="false"/>
    </xf>
    <xf numFmtId="164" fontId="28" fillId="4" borderId="16" xfId="0" applyFont="true" applyBorder="true" applyAlignment="true" applyProtection="false">
      <alignment horizontal="center" vertical="bottom" textRotation="0" wrapText="true" indent="0" shrinkToFit="false"/>
      <protection locked="true" hidden="false"/>
    </xf>
    <xf numFmtId="164" fontId="28" fillId="4" borderId="16" xfId="0" applyFont="true" applyBorder="true" applyAlignment="true" applyProtection="false">
      <alignment horizontal="center" vertical="center" textRotation="0" wrapText="true" indent="0" shrinkToFit="false"/>
      <protection locked="true" hidden="false"/>
    </xf>
    <xf numFmtId="164" fontId="28" fillId="4" borderId="17" xfId="0" applyFont="true" applyBorder="true" applyAlignment="true" applyProtection="false">
      <alignment horizontal="center" vertical="bottom" textRotation="0" wrapText="true" indent="0" shrinkToFit="false"/>
      <protection locked="true" hidden="false"/>
    </xf>
    <xf numFmtId="164" fontId="28" fillId="4" borderId="18" xfId="0" applyFont="true" applyBorder="true" applyAlignment="true" applyProtection="false">
      <alignment horizontal="center" vertical="bottom" textRotation="0" wrapText="true" indent="0" shrinkToFit="false"/>
      <protection locked="true" hidden="false"/>
    </xf>
    <xf numFmtId="164" fontId="28" fillId="4" borderId="19" xfId="0" applyFont="true" applyBorder="true" applyAlignment="true" applyProtection="false">
      <alignment horizontal="center" vertical="bottom" textRotation="0" wrapText="true" indent="0" shrinkToFit="false"/>
      <protection locked="true" hidden="false"/>
    </xf>
    <xf numFmtId="164" fontId="28" fillId="0" borderId="0" xfId="0" applyFont="true" applyBorder="false" applyAlignment="true" applyProtection="false">
      <alignment horizontal="center" vertical="bottom" textRotation="0" wrapText="true" indent="0" shrinkToFit="false"/>
      <protection locked="true" hidden="false"/>
    </xf>
    <xf numFmtId="164" fontId="28" fillId="4" borderId="20" xfId="0" applyFont="true" applyBorder="true" applyAlignment="true" applyProtection="false">
      <alignment horizontal="center" vertical="bottom" textRotation="0" wrapText="true" indent="0" shrinkToFit="false"/>
      <protection locked="true" hidden="false"/>
    </xf>
    <xf numFmtId="164" fontId="28" fillId="4" borderId="21" xfId="0" applyFont="true" applyBorder="true" applyAlignment="true" applyProtection="false">
      <alignment horizontal="center" vertical="bottom" textRotation="0" wrapText="true" indent="0" shrinkToFit="false"/>
      <protection locked="true" hidden="false"/>
    </xf>
    <xf numFmtId="164" fontId="28" fillId="4" borderId="22" xfId="0" applyFont="true" applyBorder="true" applyAlignment="true" applyProtection="false">
      <alignment horizontal="center" vertical="bottom" textRotation="0" wrapText="true" indent="0" shrinkToFit="false"/>
      <protection locked="true" hidden="false"/>
    </xf>
    <xf numFmtId="164" fontId="28" fillId="4" borderId="23" xfId="0" applyFont="true" applyBorder="true" applyAlignment="true" applyProtection="false">
      <alignment horizontal="center" vertical="bottom" textRotation="0" wrapText="true" indent="0" shrinkToFit="false"/>
      <protection locked="true" hidden="false"/>
    </xf>
    <xf numFmtId="164" fontId="28" fillId="4" borderId="24" xfId="0" applyFont="true" applyBorder="true" applyAlignment="true" applyProtection="false">
      <alignment horizontal="center" vertical="bottom" textRotation="0" wrapText="true" indent="0" shrinkToFit="false"/>
      <protection locked="true" hidden="false"/>
    </xf>
    <xf numFmtId="164" fontId="28" fillId="4" borderId="25" xfId="0" applyFont="true" applyBorder="true" applyAlignment="true" applyProtection="false">
      <alignment horizontal="center" vertical="bottom" textRotation="0" wrapText="true" indent="0" shrinkToFit="false"/>
      <protection locked="true" hidden="false"/>
    </xf>
    <xf numFmtId="164" fontId="28" fillId="4" borderId="26" xfId="0" applyFont="true" applyBorder="true" applyAlignment="true" applyProtection="false">
      <alignment horizontal="center" vertical="bottom"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6" fontId="0" fillId="0" borderId="21" xfId="0" applyFont="false" applyBorder="true" applyAlignment="true" applyProtection="false">
      <alignment horizontal="right" vertical="bottom" textRotation="0" wrapText="true" indent="0" shrinkToFit="false"/>
      <protection locked="true" hidden="false"/>
    </xf>
    <xf numFmtId="168" fontId="0" fillId="0" borderId="27" xfId="15" applyFont="true" applyBorder="true" applyAlignment="true" applyProtection="true">
      <alignment horizontal="center" vertical="bottom" textRotation="0" wrapText="true" indent="0" shrinkToFit="false"/>
      <protection locked="true" hidden="false"/>
    </xf>
    <xf numFmtId="168" fontId="0" fillId="0" borderId="18" xfId="15" applyFont="true" applyBorder="true" applyAlignment="true" applyProtection="true">
      <alignment horizontal="center" vertical="bottom" textRotation="0" wrapText="true" indent="0" shrinkToFit="false"/>
      <protection locked="true" hidden="false"/>
    </xf>
    <xf numFmtId="164" fontId="0" fillId="0" borderId="18" xfId="0" applyFont="false" applyBorder="true" applyAlignment="true" applyProtection="false">
      <alignment horizontal="center" vertical="bottom" textRotation="0" wrapText="true" indent="0" shrinkToFit="false"/>
      <protection locked="true" hidden="false"/>
    </xf>
    <xf numFmtId="164" fontId="0" fillId="0" borderId="19" xfId="0" applyFont="false" applyBorder="true" applyAlignment="true" applyProtection="false">
      <alignment horizontal="center" vertical="bottom" textRotation="0" wrapText="true" indent="0" shrinkToFit="false"/>
      <protection locked="true" hidden="false"/>
    </xf>
    <xf numFmtId="166" fontId="0" fillId="0" borderId="25" xfId="0" applyFont="false" applyBorder="true" applyAlignment="true" applyProtection="false">
      <alignment horizontal="right" vertical="bottom" textRotation="0" wrapText="true" indent="0" shrinkToFit="false"/>
      <protection locked="true" hidden="false"/>
    </xf>
    <xf numFmtId="169" fontId="0" fillId="0" borderId="21" xfId="0" applyFont="false" applyBorder="true" applyAlignment="false" applyProtection="false">
      <alignment horizontal="general" vertical="bottom" textRotation="0" wrapText="false" indent="0" shrinkToFit="false"/>
      <protection locked="true" hidden="false"/>
    </xf>
    <xf numFmtId="169" fontId="0" fillId="0" borderId="22" xfId="0" applyFont="false" applyBorder="true" applyAlignment="true" applyProtection="false">
      <alignment horizontal="right" vertical="bottom" textRotation="0" wrapText="false" indent="0" shrinkToFit="false"/>
      <protection locked="true" hidden="false"/>
    </xf>
    <xf numFmtId="168" fontId="0" fillId="0" borderId="23" xfId="15" applyFont="true" applyBorder="true" applyAlignment="true" applyProtection="true">
      <alignment horizontal="center" vertical="bottom" textRotation="0" wrapText="true" indent="0" shrinkToFit="false"/>
      <protection locked="true" hidden="false"/>
    </xf>
    <xf numFmtId="169" fontId="0" fillId="0" borderId="22" xfId="0" applyFont="false" applyBorder="true" applyAlignment="false" applyProtection="false">
      <alignment horizontal="general" vertical="bottom" textRotation="0" wrapText="false" indent="0" shrinkToFit="false"/>
      <protection locked="true" hidden="false"/>
    </xf>
    <xf numFmtId="168" fontId="0" fillId="0" borderId="24" xfId="15" applyFont="true" applyBorder="true" applyAlignment="true" applyProtection="true">
      <alignment horizontal="center" vertical="bottom" textRotation="0" wrapText="true" indent="0" shrinkToFit="false"/>
      <protection locked="true" hidden="false"/>
    </xf>
    <xf numFmtId="169" fontId="0" fillId="0" borderId="25" xfId="0" applyFont="false" applyBorder="true" applyAlignment="false" applyProtection="false">
      <alignment horizontal="general" vertical="bottom" textRotation="0" wrapText="false" indent="0" shrinkToFit="false"/>
      <protection locked="true" hidden="false"/>
    </xf>
    <xf numFmtId="168" fontId="0" fillId="0" borderId="26" xfId="15" applyFont="true" applyBorder="true" applyAlignment="true" applyProtection="true">
      <alignment horizontal="center" vertical="bottom" textRotation="0" wrapText="true" indent="0" shrinkToFit="false"/>
      <protection locked="true" hidden="false"/>
    </xf>
    <xf numFmtId="168" fontId="0" fillId="0" borderId="28" xfId="15" applyFont="true" applyBorder="true" applyAlignment="true" applyProtection="true">
      <alignment horizontal="center" vertical="bottom" textRotation="0" wrapText="true" indent="0" shrinkToFit="false"/>
      <protection locked="true" hidden="false"/>
    </xf>
    <xf numFmtId="168" fontId="28" fillId="0" borderId="0" xfId="0" applyFont="true" applyBorder="false" applyAlignment="false" applyProtection="false">
      <alignment horizontal="general" vertical="bottom" textRotation="0" wrapText="false" indent="0" shrinkToFit="false"/>
      <protection locked="true" hidden="false"/>
    </xf>
    <xf numFmtId="166" fontId="0" fillId="5" borderId="29" xfId="0" applyFont="false" applyBorder="true" applyAlignment="true" applyProtection="false">
      <alignment horizontal="right" vertical="bottom" textRotation="0" wrapText="true" indent="0" shrinkToFit="false"/>
      <protection locked="true" hidden="false"/>
    </xf>
    <xf numFmtId="168" fontId="0" fillId="5" borderId="30" xfId="15" applyFont="true" applyBorder="true" applyAlignment="true" applyProtection="true">
      <alignment horizontal="center" vertical="bottom" textRotation="0" wrapText="true" indent="0" shrinkToFit="false"/>
      <protection locked="true" hidden="false"/>
    </xf>
    <xf numFmtId="168" fontId="0" fillId="5" borderId="31" xfId="15" applyFont="true" applyBorder="true" applyAlignment="true" applyProtection="true">
      <alignment horizontal="center" vertical="bottom" textRotation="0" wrapText="true" indent="0" shrinkToFit="false"/>
      <protection locked="true" hidden="false"/>
    </xf>
    <xf numFmtId="164" fontId="0" fillId="5" borderId="31" xfId="0" applyFont="true" applyBorder="true" applyAlignment="true" applyProtection="false">
      <alignment horizontal="center" vertical="bottom" textRotation="0" wrapText="true" indent="0" shrinkToFit="false"/>
      <protection locked="true" hidden="false"/>
    </xf>
    <xf numFmtId="164" fontId="0" fillId="5" borderId="32" xfId="0" applyFont="false" applyBorder="true" applyAlignment="true" applyProtection="false">
      <alignment horizontal="center" vertical="bottom" textRotation="0" wrapText="true" indent="0" shrinkToFit="false"/>
      <protection locked="true" hidden="false"/>
    </xf>
    <xf numFmtId="166" fontId="0" fillId="5" borderId="33" xfId="0" applyFont="false" applyBorder="true" applyAlignment="true" applyProtection="false">
      <alignment horizontal="right" vertical="bottom" textRotation="0" wrapText="true" indent="0" shrinkToFit="false"/>
      <protection locked="true" hidden="false"/>
    </xf>
    <xf numFmtId="164" fontId="29" fillId="5" borderId="33" xfId="0" applyFont="true" applyBorder="true" applyAlignment="true" applyProtection="false">
      <alignment horizontal="center" vertical="bottom" textRotation="0" wrapText="true" indent="0" shrinkToFit="false"/>
      <protection locked="true" hidden="false"/>
    </xf>
    <xf numFmtId="170" fontId="0" fillId="5" borderId="34" xfId="0" applyFont="false" applyBorder="true" applyAlignment="true" applyProtection="false">
      <alignment horizontal="right" vertical="bottom" textRotation="0" wrapText="false" indent="0" shrinkToFit="false"/>
      <protection locked="true" hidden="false"/>
    </xf>
    <xf numFmtId="168" fontId="0" fillId="5" borderId="35" xfId="15" applyFont="true" applyBorder="true" applyAlignment="true" applyProtection="true">
      <alignment horizontal="center" vertical="bottom" textRotation="0" wrapText="true" indent="0" shrinkToFit="false"/>
      <protection locked="true" hidden="false"/>
    </xf>
    <xf numFmtId="164" fontId="29" fillId="5" borderId="29" xfId="0" applyFont="true" applyBorder="true" applyAlignment="true" applyProtection="false">
      <alignment horizontal="center" vertical="bottom" textRotation="0" wrapText="true" indent="0" shrinkToFit="false"/>
      <protection locked="true" hidden="false"/>
    </xf>
    <xf numFmtId="170" fontId="0" fillId="5" borderId="34" xfId="0" applyFont="false" applyBorder="true" applyAlignment="false" applyProtection="false">
      <alignment horizontal="general" vertical="bottom" textRotation="0" wrapText="false" indent="0" shrinkToFit="false"/>
      <protection locked="true" hidden="false"/>
    </xf>
    <xf numFmtId="168" fontId="0" fillId="5" borderId="36" xfId="15" applyFont="true" applyBorder="true" applyAlignment="true" applyProtection="true">
      <alignment horizontal="center" vertical="bottom" textRotation="0" wrapText="true" indent="0" shrinkToFit="false"/>
      <protection locked="true" hidden="false"/>
    </xf>
    <xf numFmtId="168" fontId="0" fillId="5" borderId="37" xfId="15" applyFont="true" applyBorder="true" applyAlignment="true" applyProtection="true">
      <alignment horizontal="center"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6" fontId="30" fillId="0" borderId="38" xfId="0" applyFont="true" applyBorder="true" applyAlignment="true" applyProtection="false">
      <alignment horizontal="right" vertical="bottom" textRotation="0" wrapText="true" indent="0" shrinkToFit="false"/>
      <protection locked="true" hidden="false"/>
    </xf>
    <xf numFmtId="168" fontId="30" fillId="0" borderId="38" xfId="15" applyFont="true" applyBorder="true" applyAlignment="true" applyProtection="true">
      <alignment horizontal="center" vertical="bottom" textRotation="0" wrapText="true" indent="0" shrinkToFit="false"/>
      <protection locked="true" hidden="false"/>
    </xf>
    <xf numFmtId="164" fontId="30" fillId="0" borderId="38" xfId="0" applyFont="true" applyBorder="true" applyAlignment="true" applyProtection="false">
      <alignment horizontal="center" vertical="bottom" textRotation="0" wrapText="true" indent="0" shrinkToFit="false"/>
      <protection locked="true" hidden="false"/>
    </xf>
    <xf numFmtId="166" fontId="30" fillId="0" borderId="10" xfId="0" applyFont="true" applyBorder="true" applyAlignment="true" applyProtection="false">
      <alignment horizontal="right" vertical="bottom" textRotation="0" wrapText="true" indent="0" shrinkToFit="false"/>
      <protection locked="true" hidden="false"/>
    </xf>
    <xf numFmtId="170" fontId="30" fillId="0" borderId="39" xfId="0" applyFont="true" applyBorder="true" applyAlignment="true" applyProtection="false">
      <alignment horizontal="center" vertical="bottom" textRotation="0" wrapText="true" indent="0" shrinkToFit="false"/>
      <protection locked="true" hidden="false"/>
    </xf>
    <xf numFmtId="170" fontId="30" fillId="0" borderId="38" xfId="0" applyFont="true" applyBorder="true" applyAlignment="true" applyProtection="false">
      <alignment horizontal="center" vertical="bottom" textRotation="0" wrapText="true" indent="0" shrinkToFit="false"/>
      <protection locked="true" hidden="false"/>
    </xf>
    <xf numFmtId="168" fontId="30" fillId="0" borderId="40" xfId="0" applyFont="true" applyBorder="true" applyAlignment="true" applyProtection="false">
      <alignment horizontal="center" vertical="bottom" textRotation="0" wrapText="true" indent="0" shrinkToFit="false"/>
      <protection locked="true" hidden="false"/>
    </xf>
    <xf numFmtId="164" fontId="30" fillId="0" borderId="41" xfId="0" applyFont="true" applyBorder="true" applyAlignment="true" applyProtection="false">
      <alignment horizontal="center" vertical="bottom" textRotation="0" wrapText="true" indent="0" shrinkToFit="false"/>
      <protection locked="true" hidden="false"/>
    </xf>
    <xf numFmtId="170" fontId="30" fillId="0" borderId="41" xfId="0" applyFont="true" applyBorder="true" applyAlignment="true" applyProtection="false">
      <alignment horizontal="center" vertical="bottom" textRotation="0" wrapText="true" indent="0" shrinkToFit="false"/>
      <protection locked="true" hidden="false"/>
    </xf>
    <xf numFmtId="168" fontId="30" fillId="0" borderId="10" xfId="15" applyFont="true" applyBorder="true" applyAlignment="true" applyProtection="true">
      <alignment horizontal="general" vertical="bottom" textRotation="0" wrapText="true" indent="0" shrinkToFit="false"/>
      <protection locked="true" hidden="false"/>
    </xf>
    <xf numFmtId="164" fontId="31" fillId="0" borderId="0" xfId="0" applyFont="true" applyBorder="fals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left" vertical="bottom" textRotation="0" wrapText="false" indent="0" shrinkToFit="false"/>
      <protection locked="true" hidden="false"/>
    </xf>
    <xf numFmtId="172"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17" applyFont="true" applyBorder="true" applyAlignment="true" applyProtection="true">
      <alignment horizontal="general" vertical="bottom" textRotation="0" wrapText="false" indent="0" shrinkToFit="false"/>
      <protection locked="true" hidden="false"/>
    </xf>
    <xf numFmtId="165" fontId="5" fillId="5" borderId="0" xfId="17" applyFont="true" applyBorder="true" applyAlignment="true" applyProtection="true">
      <alignment horizontal="general" vertical="bottom" textRotation="0" wrapText="false" indent="0" shrinkToFit="false"/>
      <protection locked="true" hidden="false"/>
    </xf>
    <xf numFmtId="168" fontId="5" fillId="0" borderId="0" xfId="15" applyFont="true" applyBorder="true" applyAlignment="true" applyProtection="tru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center" vertical="bottom" textRotation="0" wrapText="true" indent="0" shrinkToFit="false"/>
      <protection locked="true" hidden="false"/>
    </xf>
    <xf numFmtId="168" fontId="5" fillId="0" borderId="0" xfId="15" applyFont="true" applyBorder="true" applyAlignment="true" applyProtection="true">
      <alignment horizontal="right" vertical="bottom" textRotation="0" wrapText="false" indent="0" shrinkToFit="false"/>
      <protection locked="true" hidden="false"/>
    </xf>
    <xf numFmtId="165" fontId="5" fillId="0" borderId="0" xfId="17" applyFont="true" applyBorder="true" applyAlignment="true" applyProtection="true">
      <alignment horizontal="center" vertical="bottom" textRotation="0" wrapText="false" indent="0" shrinkToFit="false"/>
      <protection locked="true" hidden="false"/>
    </xf>
    <xf numFmtId="164" fontId="32" fillId="0" borderId="10" xfId="0" applyFont="true" applyBorder="true" applyAlignment="true" applyProtection="false">
      <alignment horizontal="center" vertical="bottom" textRotation="0" wrapText="true" indent="0" shrinkToFit="false"/>
      <protection locked="true" hidden="false"/>
    </xf>
    <xf numFmtId="164" fontId="32" fillId="0" borderId="10" xfId="0" applyFont="true" applyBorder="true" applyAlignment="true" applyProtection="false">
      <alignment horizontal="center" vertical="bottom" textRotation="0" wrapText="false" indent="0" shrinkToFit="false"/>
      <protection locked="true" hidden="false"/>
    </xf>
    <xf numFmtId="166" fontId="32" fillId="0" borderId="0" xfId="0" applyFont="true" applyBorder="false" applyAlignment="true" applyProtection="false">
      <alignment horizontal="center" vertical="bottom" textRotation="0" wrapText="false" indent="0" shrinkToFit="false"/>
      <protection locked="true" hidden="false"/>
    </xf>
    <xf numFmtId="166" fontId="33" fillId="0" borderId="10" xfId="0" applyFont="true" applyBorder="true" applyAlignment="true" applyProtection="false">
      <alignment horizontal="center" vertical="bottom" textRotation="0" wrapText="false" indent="0" shrinkToFit="false"/>
      <protection locked="true" hidden="false"/>
    </xf>
    <xf numFmtId="168" fontId="33" fillId="0" borderId="10" xfId="15" applyFont="true" applyBorder="true" applyAlignment="true" applyProtection="true">
      <alignment horizontal="right" vertical="bottom" textRotation="0" wrapText="false" indent="0" shrinkToFit="false"/>
      <protection locked="true" hidden="false"/>
    </xf>
    <xf numFmtId="174" fontId="5" fillId="0" borderId="0" xfId="0" applyFont="true" applyBorder="false" applyAlignment="true" applyProtection="false">
      <alignment horizontal="right" vertical="bottom" textRotation="0" wrapText="false" indent="0" shrinkToFit="false"/>
      <protection locked="true" hidden="false"/>
    </xf>
    <xf numFmtId="171" fontId="33" fillId="0" borderId="0" xfId="0" applyFont="true" applyBorder="false" applyAlignment="true" applyProtection="false">
      <alignment horizontal="right" vertical="bottom" textRotation="0" wrapText="false" indent="0" shrinkToFit="false"/>
      <protection locked="true" hidden="false"/>
    </xf>
    <xf numFmtId="168" fontId="33" fillId="0" borderId="10" xfId="15" applyFont="true" applyBorder="true" applyAlignment="true" applyProtection="true">
      <alignment horizontal="general"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33" fillId="0" borderId="10" xfId="15" applyFont="true" applyBorder="true" applyAlignment="true" applyProtection="true">
      <alignment horizontal="center" vertical="bottom" textRotation="0" wrapText="false" indent="0" shrinkToFit="false"/>
      <protection locked="true" hidden="false"/>
    </xf>
    <xf numFmtId="168" fontId="33" fillId="0" borderId="0" xfId="15" applyFont="true" applyBorder="true" applyAlignment="true" applyProtection="true">
      <alignment horizontal="center" vertical="bottom" textRotation="0" wrapText="false" indent="0" shrinkToFit="false"/>
      <protection locked="true" hidden="false"/>
    </xf>
    <xf numFmtId="168" fontId="33" fillId="0" borderId="10" xfId="0" applyFont="true" applyBorder="true" applyAlignment="fals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3 2" xfId="21"/>
    <cellStyle name="Title 2" xfId="22"/>
    <cellStyle name="*unknown*" xfId="20" builtinId="8"/>
  </cellStyles>
  <colors>
    <indexedColors>
      <rgbColor rgb="FF000000"/>
      <rgbColor rgb="FFFFFFFF"/>
      <rgbColor rgb="FFFF0000"/>
      <rgbColor rgb="FF00FF00"/>
      <rgbColor rgb="FF0000FF"/>
      <rgbColor rgb="FFFFFF00"/>
      <rgbColor rgb="FFFF00FF"/>
      <rgbColor rgb="FF00FFFF"/>
      <rgbColor rgb="FF800000"/>
      <rgbColor rgb="FF3E6128"/>
      <rgbColor rgb="FF001C55"/>
      <rgbColor rgb="FF808000"/>
      <rgbColor rgb="FF800080"/>
      <rgbColor rgb="FF008080"/>
      <rgbColor rgb="FFB8B7B7"/>
      <rgbColor rgb="FF808080"/>
      <rgbColor rgb="FF9999FF"/>
      <rgbColor rgb="FF993366"/>
      <rgbColor rgb="FFF6F5F5"/>
      <rgbColor rgb="FFD9D9D9"/>
      <rgbColor rgb="FF660066"/>
      <rgbColor rgb="FFF3864B"/>
      <rgbColor rgb="FF0066CC"/>
      <rgbColor rgb="FFD0CECE"/>
      <rgbColor rgb="FF001030"/>
      <rgbColor rgb="FFFF00FF"/>
      <rgbColor rgb="FFFFFF00"/>
      <rgbColor rgb="FF00FFFF"/>
      <rgbColor rgb="FF800080"/>
      <rgbColor rgb="FF800000"/>
      <rgbColor rgb="FF008080"/>
      <rgbColor rgb="FF0000FF"/>
      <rgbColor rgb="FF00CCFF"/>
      <rgbColor rgb="FFCCFFFF"/>
      <rgbColor rgb="FFE2E2E2"/>
      <rgbColor rgb="FFFFFF99"/>
      <rgbColor rgb="FF99CCFF"/>
      <rgbColor rgb="FFFF99CC"/>
      <rgbColor rgb="FFCC99FF"/>
      <rgbColor rgb="FFD6D5D5"/>
      <rgbColor rgb="FF3366FF"/>
      <rgbColor rgb="FF33CCCC"/>
      <rgbColor rgb="FF99CC00"/>
      <rgbColor rgb="FFFFCC00"/>
      <rgbColor rgb="FFD36900"/>
      <rgbColor rgb="FFEE7700"/>
      <rgbColor rgb="FF595959"/>
      <rgbColor rgb="FF969696"/>
      <rgbColor rgb="FF002060"/>
      <rgbColor rgb="FF538135"/>
      <rgbColor rgb="FF003300"/>
      <rgbColor rgb="FF404040"/>
      <rgbColor rgb="FF993300"/>
      <rgbColor rgb="FF993366"/>
      <rgbColor rgb="FF4B4F74"/>
      <rgbColor rgb="FF3F3F3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style val="2"/>
  <c:chart>
    <c:title>
      <c:tx>
        <c:rich>
          <a:bodyPr rot="0"/>
          <a:lstStyle/>
          <a:p>
            <a:pPr>
              <a:defRPr sz="1300" b="0" u="none" strike="noStrike">
                <a:uFillTx/>
                <a:latin typeface="Arial"/>
              </a:defRPr>
            </a:pPr>
            <a:r>
              <a:rPr lang="en-US" sz="1600" b="1" u="none" strike="noStrike">
                <a:solidFill>
                  <a:srgbClr val="595959"/>
                </a:solidFill>
                <a:uFillTx/>
                <a:latin typeface="Calibri"/>
              </a:rPr>
              <a:t>TOTAL</a:t>
            </a:r>
            <a:r>
              <a:rPr lang="en-US" sz="1600" b="1" u="none" strike="noStrike">
                <a:solidFill>
                  <a:srgbClr val="595959"/>
                </a:solidFill>
                <a:uFillTx/>
                <a:latin typeface="Calibri"/>
              </a:rPr>
              <a:t> AGGREGATION SAVINGS/(LOSS)  </a:t>
            </a:r>
          </a:p>
        </c:rich>
      </c:tx>
      <c:overlay val="0"/>
      <c:spPr>
        <a:noFill/>
        <a:ln w="0">
          <a:noFill/>
        </a:ln>
      </c:spPr>
    </c:title>
    <c:autoTitleDeleted val="0"/>
    <c:plotArea>
      <c:layout>
        <c:manualLayout>
          <c:layoutTarget val="inner"/>
          <c:xMode val="edge"/>
          <c:yMode val="edge"/>
          <c:x val="0.083569596327798"/>
          <c:y val="0.20411679361625"/>
          <c:w val="0.876434453894964"/>
          <c:h val="0.623141095393544"/>
        </c:manualLayout>
      </c:layout>
      <c:barChart>
        <c:barDir val="col"/>
        <c:grouping val="clustered"/>
        <c:varyColors val="0"/>
        <c:ser>
          <c:idx val="0"/>
          <c:order val="0"/>
          <c:tx>
            <c:strRef>
              <c:f>'Chart Data'!$B$2</c:f>
              <c:strCache>
                <c:ptCount val="1"/>
                <c:pt idx="0">
                  <c:v>vs. Basic Service</c:v>
                </c:pt>
              </c:strCache>
            </c:strRef>
          </c:tx>
          <c:spPr>
            <a:gradFill>
              <a:gsLst>
                <a:gs pos="0">
                  <a:srgbClr val="4b4f74"/>
                </a:gs>
                <a:gs pos="50000">
                  <a:srgbClr val="002060"/>
                </a:gs>
                <a:gs pos="100000">
                  <a:srgbClr val="001c55"/>
                </a:gs>
              </a:gsLst>
              <a:lin ang="5400000"/>
            </a:gradFill>
            <a:ln w="12600">
              <a:noFill/>
            </a:ln>
          </c:spPr>
          <c:invertIfNegative val="0"/>
          <c:dPt>
            <c:idx val="1"/>
            <c:invertIfNegative val="0"/>
            <c:spPr>
              <a:gradFill>
                <a:gsLst>
                  <a:gs pos="0">
                    <a:srgbClr val="4b4f74"/>
                  </a:gs>
                  <a:gs pos="50000">
                    <a:srgbClr val="002060"/>
                  </a:gs>
                  <a:gs pos="100000">
                    <a:srgbClr val="001c55"/>
                  </a:gs>
                </a:gsLst>
                <a:lin ang="5400000"/>
              </a:gradFill>
              <a:ln w="12600">
                <a:noFill/>
              </a:ln>
            </c:spPr>
          </c:dPt>
          <c:dPt>
            <c:idx val="3"/>
            <c:invertIfNegative val="0"/>
            <c:spPr>
              <a:gradFill>
                <a:gsLst>
                  <a:gs pos="0">
                    <a:srgbClr val="4b4f74"/>
                  </a:gs>
                  <a:gs pos="50000">
                    <a:srgbClr val="002060"/>
                  </a:gs>
                  <a:gs pos="100000">
                    <a:srgbClr val="001c55"/>
                  </a:gs>
                </a:gsLst>
                <a:lin ang="5400000"/>
              </a:gradFill>
              <a:ln w="12600">
                <a:noFill/>
              </a:ln>
            </c:spPr>
          </c:dPt>
          <c:dLbls>
            <c:dLbl>
              <c:idx val="1"/>
              <c:layout>
                <c:manualLayout>
                  <c:x val="-0.00124610591900312"/>
                  <c:y val="0.0127961571982005"/>
                </c:manualLayout>
              </c:layout>
              <c:numFmt formatCode="_(\$* #,##0_);_(\$* \(#,##0\);_(\$* \-??_);_(@_)" sourceLinked="1"/>
              <c:txPr>
                <a:bodyPr wrap="square"/>
                <a:lstStyle/>
                <a:p>
                  <a:pPr>
                    <a:defRPr sz="1200" b="0" u="none" strike="noStrike">
                      <a:solidFill>
                        <a:srgbClr val="595959"/>
                      </a:solidFill>
                      <a:uFillTx/>
                      <a:latin typeface="Calibri"/>
                    </a:defRPr>
                  </a:pPr>
                </a:p>
              </c:txPr>
              <c:dLblPos val="outEnd"/>
              <c:showLegendKey val="0"/>
              <c:showVal val="1"/>
              <c:showCatName val="0"/>
              <c:showSerName val="0"/>
              <c:showPercent val="0"/>
              <c:separator>; </c:separator>
            </c:dLbl>
            <c:dLbl>
              <c:idx val="3"/>
              <c:layout>
                <c:manualLayout>
                  <c:x val="0"/>
                  <c:y val="0.0095969289827255"/>
                </c:manualLayout>
              </c:layout>
              <c:numFmt formatCode="_(\$* #,##0_);_(\$* \(#,##0\);_(\$* \-??_);_(@_)" sourceLinked="1"/>
              <c:txPr>
                <a:bodyPr wrap="square"/>
                <a:lstStyle/>
                <a:p>
                  <a:pPr>
                    <a:defRPr sz="1200" b="0" u="none" strike="noStrike">
                      <a:solidFill>
                        <a:srgbClr val="595959"/>
                      </a:solidFill>
                      <a:uFillTx/>
                      <a:latin typeface="Calibri"/>
                    </a:defRPr>
                  </a:pPr>
                </a:p>
              </c:txPr>
              <c:dLblPos val="outEnd"/>
              <c:showLegendKey val="0"/>
              <c:showVal val="1"/>
              <c:showCatName val="0"/>
              <c:showSerName val="0"/>
              <c:showPercent val="0"/>
              <c:separator>; </c:separator>
            </c:dLbl>
            <c:numFmt formatCode="_(\$* #,##0_);_(\$* \(#,##0\);_(\$* \-??_);_(@_)" sourceLinked="1"/>
            <c:txPr>
              <a:bodyPr wrap="square"/>
              <a:lstStyle/>
              <a:p>
                <a:pPr>
                  <a:defRPr sz="1200" b="0" u="none" strike="noStrike">
                    <a:solidFill>
                      <a:srgbClr val="595959"/>
                    </a:solidFill>
                    <a:uFillTx/>
                    <a:latin typeface="Calibri"/>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'Chart Data'!$A$3:$A$7</c:f>
              <c:strCache>
                <c:ptCount val="5"/>
                <c:pt idx="0">
                  <c:v>Q3'24</c:v>
                </c:pt>
                <c:pt idx="1">
                  <c:v>Q4'24</c:v>
                </c:pt>
                <c:pt idx="2">
                  <c:v>Q1'25</c:v>
                </c:pt>
                <c:pt idx="3">
                  <c:v>Q2'25</c:v>
                </c:pt>
                <c:pt idx="4">
                  <c:v>Q3'25</c:v>
                </c:pt>
              </c:strCache>
            </c:strRef>
          </c:cat>
          <c:val>
            <c:numRef>
              <c:f>'Chart Data'!$B$3:$B$7</c:f>
              <c:numCache>
                <c:formatCode>_(\$* #,##0_);_(\$* \(#,##0\);_(\$* \-??_);_(@_)</c:formatCode>
                <c:ptCount val="5"/>
                <c:pt idx="0">
                  <c:v>121842.81244</c:v>
                </c:pt>
                <c:pt idx="1">
                  <c:v>113609.37777</c:v>
                </c:pt>
                <c:pt idx="2">
                  <c:v>52181.6602699999</c:v>
                </c:pt>
                <c:pt idx="3">
                  <c:v>10545.4765999999</c:v>
                </c:pt>
                <c:pt idx="4">
                  <c:v>26288.7540899999</c:v>
                </c:pt>
              </c:numCache>
            </c:numRef>
          </c:val>
        </c:ser>
        <c:gapWidth val="100"/>
        <c:overlap val="-24"/>
        <c:axId val="96636069"/>
        <c:axId val="62885184"/>
      </c:barChart>
      <c:catAx>
        <c:axId val="96636069"/>
        <c:scaling>
          <c:orientation val="minMax"/>
        </c:scaling>
        <c:delete val="0"/>
        <c:axPos val="b"/>
        <c:numFmt formatCode="General" sourceLinked="0"/>
        <c:majorTickMark val="none"/>
        <c:minorTickMark val="none"/>
        <c:tickLblPos val="low"/>
        <c:spPr>
          <a:ln w="9360">
            <a:solidFill>
              <a:srgbClr val="e2e2e2"/>
            </a:solidFill>
            <a:round/>
          </a:ln>
        </c:spPr>
        <c:txPr>
          <a:bodyPr/>
          <a:lstStyle/>
          <a:p>
            <a:pPr>
              <a:defRPr sz="1200" b="0" u="none" strike="noStrike">
                <a:solidFill>
                  <a:srgbClr val="595959"/>
                </a:solidFill>
                <a:uFillTx/>
                <a:latin typeface="Calibri"/>
              </a:defRPr>
            </a:pPr>
          </a:p>
        </c:txPr>
        <c:crossAx val="62885184"/>
        <c:crosses val="autoZero"/>
        <c:auto val="1"/>
        <c:lblAlgn val="ctr"/>
        <c:lblOffset val="100"/>
        <c:noMultiLvlLbl val="0"/>
      </c:catAx>
      <c:valAx>
        <c:axId val="62885184"/>
        <c:scaling>
          <c:orientation val="minMax"/>
        </c:scaling>
        <c:delete val="0"/>
        <c:axPos val="l"/>
        <c:majorGridlines>
          <c:spPr>
            <a:ln w="9360">
              <a:solidFill>
                <a:srgbClr val="e2e2e2"/>
              </a:solidFill>
              <a:round/>
            </a:ln>
          </c:spPr>
        </c:majorGridlines>
        <c:numFmt formatCode="_(\$* #,##0_);_(\$* \(#,##0\);_(\$* \-??_);_(@_)" sourceLinked="0"/>
        <c:majorTickMark val="none"/>
        <c:minorTickMark val="none"/>
        <c:tickLblPos val="nextTo"/>
        <c:spPr>
          <a:ln w="6480">
            <a:noFill/>
          </a:ln>
        </c:spPr>
        <c:txPr>
          <a:bodyPr/>
          <a:lstStyle/>
          <a:p>
            <a:pPr>
              <a:defRPr sz="1200" b="0" u="none" strike="noStrike">
                <a:solidFill>
                  <a:srgbClr val="595959"/>
                </a:solidFill>
                <a:uFillTx/>
                <a:latin typeface="Calibri"/>
              </a:defRPr>
            </a:pPr>
          </a:p>
        </c:txPr>
        <c:crossAx val="96636069"/>
        <c:crosses val="autoZero"/>
        <c:crossBetween val="between"/>
      </c:valAx>
      <c:spPr>
        <a:noFill/>
        <a:ln w="0">
          <a:noFill/>
        </a:ln>
      </c:spPr>
    </c:plotArea>
    <c:legend>
      <c:legendPos val="t"/>
      <c:overlay val="0"/>
      <c:spPr>
        <a:noFill/>
        <a:ln w="0">
          <a:noFill/>
        </a:ln>
      </c:spPr>
      <c:txPr>
        <a:bodyPr/>
        <a:lstStyle/>
        <a:p>
          <a:pPr>
            <a:defRPr sz="1200" b="0" u="none" strike="noStrike">
              <a:solidFill>
                <a:srgbClr val="595959"/>
              </a:solidFill>
              <a:uFillTx/>
              <a:latin typeface="Calibri"/>
            </a:defRPr>
          </a:pPr>
        </a:p>
      </c:txPr>
    </c:legend>
    <c:plotVisOnly val="1"/>
    <c:dispBlanksAs val="gap"/>
  </c:chart>
  <c:spPr>
    <a:solidFill>
      <a:srgbClr val="ffffff"/>
    </a:solidFill>
    <a:ln w="9360">
      <a:solidFill>
        <a:srgbClr val="000000"/>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style val="2"/>
  <c:chart>
    <c:title>
      <c:tx>
        <c:rich>
          <a:bodyPr rot="0"/>
          <a:lstStyle/>
          <a:p>
            <a:pPr>
              <a:defRPr sz="1300" b="0" u="none" strike="noStrike">
                <a:uFillTx/>
                <a:latin typeface="Arial"/>
              </a:defRPr>
            </a:pPr>
            <a:r>
              <a:rPr lang="en-US" sz="1600" b="1" u="none" strike="noStrike">
                <a:solidFill>
                  <a:srgbClr val="595959"/>
                </a:solidFill>
                <a:uFillTx/>
                <a:latin typeface="Calibri"/>
              </a:rPr>
              <a:t> AGGREGATION SAVINGS/(LOSS) BY RATE CLASS</a:t>
            </a:r>
          </a:p>
        </c:rich>
      </c:tx>
      <c:overlay val="0"/>
      <c:spPr>
        <a:noFill/>
        <a:ln w="0">
          <a:noFill/>
        </a:ln>
      </c:spPr>
    </c:title>
    <c:autoTitleDeleted val="0"/>
    <c:plotArea>
      <c:layout>
        <c:manualLayout>
          <c:layoutTarget val="inner"/>
          <c:xMode val="edge"/>
          <c:yMode val="edge"/>
          <c:x val="0.086226465482708"/>
          <c:y val="0.230553889222156"/>
          <c:w val="0.896915476031513"/>
          <c:h val="0.677164567086583"/>
        </c:manualLayout>
      </c:layout>
      <c:barChart>
        <c:barDir val="col"/>
        <c:grouping val="clustered"/>
        <c:varyColors val="0"/>
        <c:ser>
          <c:idx val="0"/>
          <c:order val="0"/>
          <c:tx>
            <c:strRef>
              <c:f>'Chart Data'!$B$11</c:f>
              <c:strCache>
                <c:ptCount val="1"/>
                <c:pt idx="0">
                  <c:v>Residential</c:v>
                </c:pt>
              </c:strCache>
            </c:strRef>
          </c:tx>
          <c:spPr>
            <a:gradFill>
              <a:gsLst>
                <a:gs pos="0">
                  <a:srgbClr val="4b4f74"/>
                </a:gs>
                <a:gs pos="50000">
                  <a:srgbClr val="002060"/>
                </a:gs>
                <a:gs pos="100000">
                  <a:srgbClr val="001c55"/>
                </a:gs>
              </a:gsLst>
              <a:lin ang="5400000"/>
            </a:gradFill>
            <a:ln w="12600">
              <a:noFill/>
            </a:ln>
          </c:spPr>
          <c:invertIfNegative val="0"/>
          <c:dPt>
            <c:idx val="0"/>
            <c:invertIfNegative val="0"/>
            <c:spPr>
              <a:gradFill>
                <a:gsLst>
                  <a:gs pos="0">
                    <a:srgbClr val="4b4f74"/>
                  </a:gs>
                  <a:gs pos="50000">
                    <a:srgbClr val="002060"/>
                  </a:gs>
                  <a:gs pos="100000">
                    <a:srgbClr val="001c55"/>
                  </a:gs>
                </a:gsLst>
                <a:lin ang="5400000"/>
              </a:gradFill>
              <a:ln w="12600">
                <a:noFill/>
              </a:ln>
            </c:spPr>
          </c:dPt>
          <c:dPt>
            <c:idx val="1"/>
            <c:invertIfNegative val="0"/>
            <c:spPr>
              <a:gradFill>
                <a:gsLst>
                  <a:gs pos="0">
                    <a:srgbClr val="4b4f74"/>
                  </a:gs>
                  <a:gs pos="50000">
                    <a:srgbClr val="002060"/>
                  </a:gs>
                  <a:gs pos="100000">
                    <a:srgbClr val="001c55"/>
                  </a:gs>
                </a:gsLst>
                <a:lin ang="5400000"/>
              </a:gradFill>
              <a:ln w="12600">
                <a:noFill/>
              </a:ln>
            </c:spPr>
          </c:dPt>
          <c:dPt>
            <c:idx val="2"/>
            <c:invertIfNegative val="0"/>
            <c:spPr>
              <a:gradFill>
                <a:gsLst>
                  <a:gs pos="0">
                    <a:srgbClr val="4b4f74"/>
                  </a:gs>
                  <a:gs pos="50000">
                    <a:srgbClr val="002060"/>
                  </a:gs>
                  <a:gs pos="100000">
                    <a:srgbClr val="001c55"/>
                  </a:gs>
                </a:gsLst>
                <a:lin ang="5400000"/>
              </a:gradFill>
              <a:ln w="12600">
                <a:noFill/>
              </a:ln>
            </c:spPr>
          </c:dPt>
          <c:dPt>
            <c:idx val="3"/>
            <c:invertIfNegative val="0"/>
            <c:spPr>
              <a:gradFill>
                <a:gsLst>
                  <a:gs pos="0">
                    <a:srgbClr val="4b4f74"/>
                  </a:gs>
                  <a:gs pos="50000">
                    <a:srgbClr val="002060"/>
                  </a:gs>
                  <a:gs pos="100000">
                    <a:srgbClr val="001c55"/>
                  </a:gs>
                </a:gsLst>
                <a:lin ang="5400000"/>
              </a:gradFill>
              <a:ln w="12600">
                <a:noFill/>
              </a:ln>
            </c:spPr>
          </c:dPt>
          <c:dPt>
            <c:idx val="4"/>
            <c:invertIfNegative val="0"/>
            <c:spPr>
              <a:gradFill>
                <a:gsLst>
                  <a:gs pos="0">
                    <a:srgbClr val="4b4f74"/>
                  </a:gs>
                  <a:gs pos="50000">
                    <a:srgbClr val="002060"/>
                  </a:gs>
                  <a:gs pos="100000">
                    <a:srgbClr val="001c55"/>
                  </a:gs>
                </a:gsLst>
                <a:lin ang="5400000"/>
              </a:gradFill>
              <a:ln w="12600">
                <a:noFill/>
              </a:ln>
            </c:spPr>
          </c:dPt>
          <c:dLbls>
            <c:dLbl>
              <c:idx val="0"/>
              <c:layout>
                <c:manualLayout>
                  <c:x val="-0.00124494242141302"/>
                  <c:y val="0.00352789332663787"/>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1"/>
              <c:layout>
                <c:manualLayout>
                  <c:x val="-0.00124494242141301"/>
                  <c:y val="-0.0282178694934993"/>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2"/>
              <c:layout>
                <c:manualLayout>
                  <c:x val="-0.00245273262410835"/>
                  <c:y val="0.00705495342386463"/>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3"/>
              <c:layout>
                <c:manualLayout>
                  <c:x val="-0.00124494242141301"/>
                  <c:y val="-0.0141085181320441"/>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4"/>
              <c:layout>
                <c:manualLayout>
                  <c:x val="9.12947229258577E-017"/>
                  <c:y val="-0.0141090736183182"/>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'Chart Data'!$A$12:$A$16</c:f>
              <c:strCache>
                <c:ptCount val="5"/>
                <c:pt idx="0">
                  <c:v>Q3'24</c:v>
                </c:pt>
                <c:pt idx="1">
                  <c:v>Q4'24</c:v>
                </c:pt>
                <c:pt idx="2">
                  <c:v>Q1'25</c:v>
                </c:pt>
                <c:pt idx="3">
                  <c:v>Q2'25</c:v>
                </c:pt>
                <c:pt idx="4">
                  <c:v>Q3'25</c:v>
                </c:pt>
              </c:strCache>
            </c:strRef>
          </c:cat>
          <c:val>
            <c:numRef>
              <c:f>'Chart Data'!$B$12:$B$16</c:f>
              <c:numCache>
                <c:formatCode>_(\$* #,##0_);_(\$* \(#,##0\);_(\$* \-??_);_(@_)</c:formatCode>
                <c:ptCount val="5"/>
                <c:pt idx="0">
                  <c:v>129365.36642</c:v>
                </c:pt>
                <c:pt idx="1">
                  <c:v>108093.39022</c:v>
                </c:pt>
                <c:pt idx="2">
                  <c:v>51930.1962899999</c:v>
                </c:pt>
                <c:pt idx="3">
                  <c:v>18532.6741599999</c:v>
                </c:pt>
                <c:pt idx="4">
                  <c:v>38181.9508</c:v>
                </c:pt>
              </c:numCache>
            </c:numRef>
          </c:val>
        </c:ser>
        <c:ser>
          <c:idx val="1"/>
          <c:order val="1"/>
          <c:tx>
            <c:strRef>
              <c:f>'Chart Data'!$C$11</c:f>
              <c:strCache>
                <c:ptCount val="1"/>
                <c:pt idx="0">
                  <c:v>Commercial</c:v>
                </c:pt>
              </c:strCache>
            </c:strRef>
          </c:tx>
          <c:spPr>
            <a:gradFill>
              <a:gsLst>
                <a:gs pos="0">
                  <a:srgbClr val="f3864b"/>
                </a:gs>
                <a:gs pos="50000">
                  <a:srgbClr val="ed7600"/>
                </a:gs>
                <a:gs pos="100000">
                  <a:srgbClr val="d36900"/>
                </a:gs>
              </a:gsLst>
              <a:lin ang="5400000"/>
            </a:gradFill>
            <a:ln w="12600">
              <a:noFill/>
            </a:ln>
          </c:spPr>
          <c:invertIfNegative val="0"/>
          <c:dPt>
            <c:idx val="0"/>
            <c:invertIfNegative val="0"/>
            <c:spPr>
              <a:gradFill>
                <a:gsLst>
                  <a:gs pos="0">
                    <a:srgbClr val="f3864b"/>
                  </a:gs>
                  <a:gs pos="50000">
                    <a:srgbClr val="ed7600"/>
                  </a:gs>
                  <a:gs pos="100000">
                    <a:srgbClr val="d36900"/>
                  </a:gs>
                </a:gsLst>
                <a:lin ang="5400000"/>
              </a:gradFill>
              <a:ln w="12600">
                <a:noFill/>
              </a:ln>
            </c:spPr>
          </c:dPt>
          <c:dPt>
            <c:idx val="1"/>
            <c:invertIfNegative val="0"/>
            <c:spPr>
              <a:gradFill>
                <a:gsLst>
                  <a:gs pos="0">
                    <a:srgbClr val="f3864b"/>
                  </a:gs>
                  <a:gs pos="50000">
                    <a:srgbClr val="ed7600"/>
                  </a:gs>
                  <a:gs pos="100000">
                    <a:srgbClr val="d36900"/>
                  </a:gs>
                </a:gsLst>
                <a:lin ang="5400000"/>
              </a:gradFill>
              <a:ln w="12600">
                <a:noFill/>
              </a:ln>
            </c:spPr>
          </c:dPt>
          <c:dPt>
            <c:idx val="2"/>
            <c:invertIfNegative val="0"/>
            <c:spPr>
              <a:gradFill>
                <a:gsLst>
                  <a:gs pos="0">
                    <a:srgbClr val="f3864b"/>
                  </a:gs>
                  <a:gs pos="50000">
                    <a:srgbClr val="ed7600"/>
                  </a:gs>
                  <a:gs pos="100000">
                    <a:srgbClr val="d36900"/>
                  </a:gs>
                </a:gsLst>
                <a:lin ang="5400000"/>
              </a:gradFill>
              <a:ln w="12600">
                <a:noFill/>
              </a:ln>
            </c:spPr>
          </c:dPt>
          <c:dPt>
            <c:idx val="3"/>
            <c:invertIfNegative val="0"/>
            <c:spPr>
              <a:gradFill>
                <a:gsLst>
                  <a:gs pos="0">
                    <a:srgbClr val="f3864b"/>
                  </a:gs>
                  <a:gs pos="50000">
                    <a:srgbClr val="ed7600"/>
                  </a:gs>
                  <a:gs pos="100000">
                    <a:srgbClr val="d36900"/>
                  </a:gs>
                </a:gsLst>
                <a:lin ang="5400000"/>
              </a:gradFill>
              <a:ln w="12600">
                <a:noFill/>
              </a:ln>
            </c:spPr>
          </c:dPt>
          <c:dPt>
            <c:idx val="4"/>
            <c:invertIfNegative val="0"/>
            <c:spPr>
              <a:gradFill>
                <a:gsLst>
                  <a:gs pos="0">
                    <a:srgbClr val="f3864b"/>
                  </a:gs>
                  <a:gs pos="50000">
                    <a:srgbClr val="ed7600"/>
                  </a:gs>
                  <a:gs pos="100000">
                    <a:srgbClr val="d36900"/>
                  </a:gs>
                </a:gsLst>
                <a:lin ang="5400000"/>
              </a:gradFill>
              <a:ln w="12600">
                <a:noFill/>
              </a:ln>
            </c:spPr>
          </c:dPt>
          <c:dLbls>
            <c:dLbl>
              <c:idx val="0"/>
              <c:layout>
                <c:manualLayout>
                  <c:x val="-0.00128209464013077"/>
                  <c:y val="-0.052909234376046"/>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1"/>
              <c:layout>
                <c:manualLayout>
                  <c:x val="0.00113358379222201"/>
                  <c:y val="-0.0211626383264976"/>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2"/>
              <c:layout>
                <c:manualLayout>
                  <c:x val="3.71522187177583E-005"/>
                  <c:y val="-0.00705273147876834"/>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3"/>
              <c:layout>
                <c:manualLayout>
                  <c:x val="-0.0013191488318863"/>
                  <c:y val="-0.00705273147876834"/>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4"/>
              <c:layout>
                <c:manualLayout>
                  <c:x val="-0.00124494242141301"/>
                  <c:y val="0.00705689762582402"/>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'Chart Data'!$A$12:$A$16</c:f>
              <c:strCache>
                <c:ptCount val="5"/>
                <c:pt idx="0">
                  <c:v>Q3'24</c:v>
                </c:pt>
                <c:pt idx="1">
                  <c:v>Q4'24</c:v>
                </c:pt>
                <c:pt idx="2">
                  <c:v>Q1'25</c:v>
                </c:pt>
                <c:pt idx="3">
                  <c:v>Q2'25</c:v>
                </c:pt>
                <c:pt idx="4">
                  <c:v>Q3'25</c:v>
                </c:pt>
              </c:strCache>
            </c:strRef>
          </c:cat>
          <c:val>
            <c:numRef>
              <c:f>'Chart Data'!$C$12:$C$16</c:f>
              <c:numCache>
                <c:formatCode>_(\$* #,##0_);_(\$* \(#,##0\);_(\$* \-??_);_(@_)</c:formatCode>
                <c:ptCount val="5"/>
                <c:pt idx="0">
                  <c:v>10515.28728</c:v>
                </c:pt>
                <c:pt idx="1">
                  <c:v>4969.48473</c:v>
                </c:pt>
                <c:pt idx="2">
                  <c:v>-2860.17547000001</c:v>
                </c:pt>
                <c:pt idx="3">
                  <c:v>-5852.98064000002</c:v>
                </c:pt>
                <c:pt idx="4">
                  <c:v>-1474.69477000001</c:v>
                </c:pt>
              </c:numCache>
            </c:numRef>
          </c:val>
        </c:ser>
        <c:ser>
          <c:idx val="2"/>
          <c:order val="2"/>
          <c:tx>
            <c:strRef>
              <c:f>'Chart Data'!$D$11</c:f>
              <c:strCache>
                <c:ptCount val="1"/>
                <c:pt idx="0">
                  <c:v>Industrial</c:v>
                </c:pt>
              </c:strCache>
            </c:strRef>
          </c:tx>
          <c:spPr>
            <a:gradFill>
              <a:gsLst>
                <a:gs pos="0">
                  <a:srgbClr val="d6d5d5"/>
                </a:gs>
                <a:gs pos="50000">
                  <a:srgbClr val="cfcdcd"/>
                </a:gs>
                <a:gs pos="100000">
                  <a:srgbClr val="b8b7b7"/>
                </a:gs>
              </a:gsLst>
              <a:lin ang="5400000"/>
            </a:gradFill>
            <a:ln w="12600">
              <a:noFill/>
            </a:ln>
          </c:spPr>
          <c:invertIfNegative val="0"/>
          <c:dPt>
            <c:idx val="0"/>
            <c:invertIfNegative val="0"/>
            <c:spPr>
              <a:gradFill>
                <a:gsLst>
                  <a:gs pos="0">
                    <a:srgbClr val="d6d5d5"/>
                  </a:gs>
                  <a:gs pos="50000">
                    <a:srgbClr val="cfcdcd"/>
                  </a:gs>
                  <a:gs pos="100000">
                    <a:srgbClr val="b8b7b7"/>
                  </a:gs>
                </a:gsLst>
                <a:lin ang="5400000"/>
              </a:gradFill>
              <a:ln w="12600">
                <a:noFill/>
              </a:ln>
            </c:spPr>
          </c:dPt>
          <c:dPt>
            <c:idx val="1"/>
            <c:invertIfNegative val="0"/>
            <c:spPr>
              <a:gradFill>
                <a:gsLst>
                  <a:gs pos="0">
                    <a:srgbClr val="d6d5d5"/>
                  </a:gs>
                  <a:gs pos="50000">
                    <a:srgbClr val="cfcdcd"/>
                  </a:gs>
                  <a:gs pos="100000">
                    <a:srgbClr val="b8b7b7"/>
                  </a:gs>
                </a:gsLst>
                <a:lin ang="5400000"/>
              </a:gradFill>
              <a:ln w="12600">
                <a:noFill/>
              </a:ln>
            </c:spPr>
          </c:dPt>
          <c:dPt>
            <c:idx val="2"/>
            <c:invertIfNegative val="0"/>
            <c:spPr>
              <a:gradFill>
                <a:gsLst>
                  <a:gs pos="0">
                    <a:srgbClr val="d6d5d5"/>
                  </a:gs>
                  <a:gs pos="50000">
                    <a:srgbClr val="cfcdcd"/>
                  </a:gs>
                  <a:gs pos="100000">
                    <a:srgbClr val="b8b7b7"/>
                  </a:gs>
                </a:gsLst>
                <a:lin ang="5400000"/>
              </a:gradFill>
              <a:ln w="12600">
                <a:noFill/>
              </a:ln>
            </c:spPr>
          </c:dPt>
          <c:dPt>
            <c:idx val="3"/>
            <c:invertIfNegative val="0"/>
            <c:spPr>
              <a:gradFill>
                <a:gsLst>
                  <a:gs pos="0">
                    <a:srgbClr val="d6d5d5"/>
                  </a:gs>
                  <a:gs pos="50000">
                    <a:srgbClr val="cfcdcd"/>
                  </a:gs>
                  <a:gs pos="100000">
                    <a:srgbClr val="b8b7b7"/>
                  </a:gs>
                </a:gsLst>
                <a:lin ang="5400000"/>
              </a:gradFill>
              <a:ln w="12600">
                <a:noFill/>
              </a:ln>
            </c:spPr>
          </c:dPt>
          <c:dPt>
            <c:idx val="4"/>
            <c:invertIfNegative val="0"/>
            <c:spPr>
              <a:gradFill>
                <a:gsLst>
                  <a:gs pos="0">
                    <a:srgbClr val="d6d5d5"/>
                  </a:gs>
                  <a:gs pos="50000">
                    <a:srgbClr val="cfcdcd"/>
                  </a:gs>
                  <a:gs pos="100000">
                    <a:srgbClr val="b8b7b7"/>
                  </a:gs>
                </a:gsLst>
                <a:lin ang="5400000"/>
              </a:gradFill>
              <a:ln w="12600">
                <a:noFill/>
              </a:ln>
            </c:spPr>
          </c:dPt>
          <c:dLbls>
            <c:dLbl>
              <c:idx val="0"/>
              <c:layout>
                <c:manualLayout>
                  <c:x val="-0.00108525649980029"/>
                  <c:y val="1.66645882221912E-006"/>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1"/>
              <c:layout>
                <c:manualLayout>
                  <c:x val="-3.7152218717804E-005"/>
                  <c:y val="0.00352900429918602"/>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2"/>
              <c:layout>
                <c:manualLayout>
                  <c:x val="0.000144981877265342"/>
                  <c:y val="0.007057730855235"/>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3"/>
              <c:layout>
                <c:manualLayout>
                  <c:x val="-0.00112240871851803"/>
                  <c:y val="0.0105842354661878"/>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dLbl>
              <c:idx val="4"/>
              <c:layout>
                <c:manualLayout>
                  <c:x val="0.00124494242141301"/>
                  <c:y val="-0.0035267823540896"/>
                </c:manualLayout>
              </c:layout>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dLbl>
            <c:numFmt formatCode="_(\$* #,##0_);_(\$* \(#,##0\);_(\$* \-??_);_(@_)" sourceLinked="1"/>
            <c:txPr>
              <a:bodyPr wrap="square"/>
              <a:lstStyle/>
              <a:p>
                <a:pPr>
                  <a:defRPr sz="1200" b="0" u="none" strike="noStrike">
                    <a:solidFill>
                      <a:srgbClr val="404040"/>
                    </a:solidFill>
                    <a:uFillTx/>
                    <a:latin typeface="Calibri"/>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'Chart Data'!$A$12:$A$16</c:f>
              <c:strCache>
                <c:ptCount val="5"/>
                <c:pt idx="0">
                  <c:v>Q3'24</c:v>
                </c:pt>
                <c:pt idx="1">
                  <c:v>Q4'24</c:v>
                </c:pt>
                <c:pt idx="2">
                  <c:v>Q1'25</c:v>
                </c:pt>
                <c:pt idx="3">
                  <c:v>Q2'25</c:v>
                </c:pt>
                <c:pt idx="4">
                  <c:v>Q3'25</c:v>
                </c:pt>
              </c:strCache>
            </c:strRef>
          </c:cat>
          <c:val>
            <c:numRef>
              <c:f>'Chart Data'!$D$12:$D$16</c:f>
              <c:numCache>
                <c:formatCode>_(\$* #,##0_);_(\$* \(#,##0\);_(\$* \-??_);_(@_)</c:formatCode>
                <c:ptCount val="5"/>
                <c:pt idx="0">
                  <c:v>-18037.84126</c:v>
                </c:pt>
                <c:pt idx="1">
                  <c:v>546.502819999995</c:v>
                </c:pt>
                <c:pt idx="2">
                  <c:v>3111.63944999999</c:v>
                </c:pt>
                <c:pt idx="3">
                  <c:v>-2134.21692000001</c:v>
                </c:pt>
                <c:pt idx="4">
                  <c:v>-10418.50194</c:v>
                </c:pt>
              </c:numCache>
            </c:numRef>
          </c:val>
        </c:ser>
        <c:gapWidth val="100"/>
        <c:overlap val="-24"/>
        <c:axId val="26682686"/>
        <c:axId val="41214269"/>
      </c:barChart>
      <c:catAx>
        <c:axId val="26682686"/>
        <c:scaling>
          <c:orientation val="minMax"/>
        </c:scaling>
        <c:delete val="0"/>
        <c:axPos val="b"/>
        <c:numFmt formatCode="General" sourceLinked="0"/>
        <c:majorTickMark val="none"/>
        <c:minorTickMark val="none"/>
        <c:tickLblPos val="low"/>
        <c:spPr>
          <a:ln w="12600">
            <a:solidFill>
              <a:srgbClr val="d9d9d9"/>
            </a:solidFill>
            <a:round/>
          </a:ln>
        </c:spPr>
        <c:txPr>
          <a:bodyPr/>
          <a:lstStyle/>
          <a:p>
            <a:pPr>
              <a:defRPr sz="1200" b="0" u="none" strike="noStrike">
                <a:solidFill>
                  <a:srgbClr val="595959"/>
                </a:solidFill>
                <a:uFillTx/>
                <a:latin typeface="Calibri"/>
              </a:defRPr>
            </a:pPr>
          </a:p>
        </c:txPr>
        <c:crossAx val="41214269"/>
        <c:crosses val="autoZero"/>
        <c:auto val="1"/>
        <c:lblAlgn val="ctr"/>
        <c:lblOffset val="100"/>
        <c:noMultiLvlLbl val="0"/>
      </c:catAx>
      <c:valAx>
        <c:axId val="41214269"/>
        <c:scaling>
          <c:orientation val="minMax"/>
        </c:scaling>
        <c:delete val="0"/>
        <c:axPos val="l"/>
        <c:majorGridlines>
          <c:spPr>
            <a:ln w="9360">
              <a:solidFill>
                <a:srgbClr val="d9d9d9"/>
              </a:solidFill>
              <a:round/>
            </a:ln>
          </c:spPr>
        </c:majorGridlines>
        <c:numFmt formatCode="_(\$* #,##0_);_(\$* \(#,##0\);_(\$* \-??_);_(@_)" sourceLinked="0"/>
        <c:majorTickMark val="none"/>
        <c:minorTickMark val="none"/>
        <c:tickLblPos val="nextTo"/>
        <c:spPr>
          <a:ln w="6480">
            <a:noFill/>
          </a:ln>
        </c:spPr>
        <c:txPr>
          <a:bodyPr/>
          <a:lstStyle/>
          <a:p>
            <a:pPr>
              <a:defRPr sz="1200" b="0" u="none" strike="noStrike">
                <a:solidFill>
                  <a:srgbClr val="595959"/>
                </a:solidFill>
                <a:uFillTx/>
                <a:latin typeface="Calibri"/>
              </a:defRPr>
            </a:pPr>
          </a:p>
        </c:txPr>
        <c:crossAx val="26682686"/>
        <c:crosses val="autoZero"/>
        <c:crossBetween val="between"/>
      </c:valAx>
      <c:spPr>
        <a:noFill/>
        <a:ln w="0">
          <a:noFill/>
        </a:ln>
      </c:spPr>
    </c:plotArea>
    <c:legend>
      <c:legendPos val="t"/>
      <c:overlay val="0"/>
      <c:spPr>
        <a:noFill/>
        <a:ln w="0">
          <a:noFill/>
        </a:ln>
      </c:spPr>
      <c:txPr>
        <a:bodyPr/>
        <a:lstStyle/>
        <a:p>
          <a:pPr>
            <a:defRPr sz="1200" b="0" u="none" strike="noStrike">
              <a:solidFill>
                <a:srgbClr val="595959"/>
              </a:solidFill>
              <a:uFillTx/>
              <a:latin typeface="Calibri"/>
            </a:defRPr>
          </a:pPr>
        </a:p>
      </c:txPr>
    </c:legend>
    <c:plotVisOnly val="1"/>
    <c:dispBlanksAs val="gap"/>
  </c:chart>
  <c:spPr>
    <a:solidFill>
      <a:srgbClr val="ffffff"/>
    </a:solidFill>
    <a:ln w="9360">
      <a:solidFill>
        <a:srgbClr val="00000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style val="2"/>
  <c:chart>
    <c:title>
      <c:tx>
        <c:rich>
          <a:bodyPr rot="0"/>
          <a:lstStyle/>
          <a:p>
            <a:pPr>
              <a:defRPr sz="1300" b="0" u="none" strike="noStrike">
                <a:uFillTx/>
                <a:latin typeface="Arial"/>
              </a:defRPr>
            </a:pPr>
            <a:r>
              <a:rPr sz="1600" b="1" u="none" strike="noStrike">
                <a:solidFill>
                  <a:srgbClr val="3f3f3f"/>
                </a:solidFill>
                <a:uFillTx/>
                <a:latin typeface="Calibri"/>
              </a:rPr>
              <a:t>AVERAGE METERS/MONTH: 3,750</a:t>
            </a:r>
          </a:p>
        </c:rich>
      </c:tx>
      <c:layout>
        <c:manualLayout>
          <c:xMode val="edge"/>
          <c:yMode val="edge"/>
          <c:x val="0.205458427866008"/>
          <c:y val="0.0295969773299748"/>
        </c:manualLayout>
      </c:layout>
      <c:overlay val="0"/>
      <c:spPr>
        <a:noFill/>
        <a:ln w="0">
          <a:noFill/>
        </a:ln>
      </c:spPr>
    </c:title>
    <c:autoTitleDeleted val="0"/>
    <c:plotArea>
      <c:layout>
        <c:manualLayout>
          <c:layoutTarget val="inner"/>
          <c:xMode val="edge"/>
          <c:yMode val="edge"/>
          <c:x val="0.188375817429601"/>
          <c:y val="0.232577665827036"/>
          <c:w val="0.434405445082077"/>
          <c:h val="0.658690176322418"/>
        </c:manualLayout>
      </c:layout>
      <c:pieChart>
        <c:varyColors val="1"/>
        <c:ser>
          <c:idx val="0"/>
          <c:order val="0"/>
          <c:tx>
            <c:strRef>
              <c:f>'Chart Data'!$B$21</c:f>
              <c:strCache>
                <c:ptCount val="1"/>
                <c:pt idx="0">
                  <c:v>Meters</c:v>
                </c:pt>
              </c:strCache>
            </c:strRef>
          </c:tx>
          <c:spPr>
            <a:solidFill>
              <a:srgbClr val="002060"/>
            </a:solidFill>
            <a:ln w="0">
              <a:noFill/>
            </a:ln>
          </c:spPr>
          <c:explosion val="0"/>
          <c:dPt>
            <c:idx val="0"/>
            <c:spPr>
              <a:gradFill>
                <a:gsLst>
                  <a:gs pos="0">
                    <a:srgbClr val="4b4f74"/>
                  </a:gs>
                  <a:gs pos="50000">
                    <a:srgbClr val="002060"/>
                  </a:gs>
                  <a:gs pos="100000">
                    <a:srgbClr val="001c55"/>
                  </a:gs>
                </a:gsLst>
                <a:lin ang="5400000"/>
              </a:gradFill>
              <a:ln w="0">
                <a:noFill/>
              </a:ln>
            </c:spPr>
          </c:dPt>
          <c:dPt>
            <c:idx val="1"/>
            <c:spPr>
              <a:gradFill>
                <a:gsLst>
                  <a:gs pos="0">
                    <a:srgbClr val="f3864b"/>
                  </a:gs>
                  <a:gs pos="50000">
                    <a:srgbClr val="ed7600"/>
                  </a:gs>
                  <a:gs pos="100000">
                    <a:srgbClr val="d36900"/>
                  </a:gs>
                </a:gsLst>
                <a:lin ang="5400000"/>
              </a:gradFill>
              <a:ln w="0">
                <a:noFill/>
              </a:ln>
            </c:spPr>
          </c:dPt>
          <c:dPt>
            <c:idx val="2"/>
            <c:spPr>
              <a:gradFill>
                <a:gsLst>
                  <a:gs pos="0">
                    <a:srgbClr val="d6d5d5"/>
                  </a:gs>
                  <a:gs pos="50000">
                    <a:srgbClr val="cfcdcd"/>
                  </a:gs>
                  <a:gs pos="100000">
                    <a:srgbClr val="b8b7b7"/>
                  </a:gs>
                </a:gsLst>
                <a:lin ang="5400000"/>
              </a:gradFill>
              <a:ln w="0">
                <a:noFill/>
              </a:ln>
            </c:spPr>
          </c:dPt>
          <c:dLbls>
            <c:dLbl>
              <c:idx val="0"/>
              <c:layout>
                <c:manualLayout>
                  <c:x val="0.420884120254199"/>
                  <c:y val="-0.182583858551686"/>
                </c:manualLayout>
              </c:layout>
              <c:numFmt formatCode="_(* #,##0_);_(* \(#,##0\);_(* \-??_);_(@_)" sourceLinked="1"/>
              <c:txPr>
                <a:bodyPr wrap="square"/>
                <a:lstStyle/>
                <a:p>
                  <a:pPr>
                    <a:defRPr sz="1200" b="0" u="none" strike="noStrike">
                      <a:solidFill>
                        <a:srgbClr val="3f3f3f"/>
                      </a:solidFill>
                      <a:uFillTx/>
                      <a:latin typeface="Calibri"/>
                    </a:defRPr>
                  </a:pPr>
                </a:p>
              </c:txPr>
              <c:dLblPos val="bestFit"/>
              <c:showLegendKey val="0"/>
              <c:showVal val="1"/>
              <c:showCatName val="0"/>
              <c:showSerName val="0"/>
              <c:showPercent val="1"/>
              <c:separator>
</c:separator>
            </c:dLbl>
            <c:dLbl>
              <c:idx val="1"/>
              <c:layout>
                <c:manualLayout>
                  <c:x val="0.0299745224154673"/>
                  <c:y val="0.00383061001130612"/>
                </c:manualLayout>
              </c:layout>
              <c:numFmt formatCode="_(* #,##0_);_(* \(#,##0\);_(* \-??_);_(@_)" sourceLinked="1"/>
              <c:txPr>
                <a:bodyPr wrap="square"/>
                <a:lstStyle/>
                <a:p>
                  <a:pPr>
                    <a:defRPr sz="1200" b="0" u="none" strike="noStrike">
                      <a:solidFill>
                        <a:srgbClr val="3f3f3f"/>
                      </a:solidFill>
                      <a:uFillTx/>
                      <a:latin typeface="Calibri"/>
                    </a:defRPr>
                  </a:pPr>
                </a:p>
              </c:txPr>
              <c:dLblPos val="bestFit"/>
              <c:showLegendKey val="0"/>
              <c:showVal val="1"/>
              <c:showCatName val="0"/>
              <c:showSerName val="0"/>
              <c:showPercent val="1"/>
              <c:separator>
</c:separator>
            </c:dLbl>
            <c:dLbl>
              <c:idx val="2"/>
              <c:layout>
                <c:manualLayout>
                  <c:x val="0.0525620835857055"/>
                  <c:y val="0.0369638268432496"/>
                </c:manualLayout>
              </c:layout>
              <c:numFmt formatCode="_(* #,##0_);_(* \(#,##0\);_(* \-??_);_(@_)" sourceLinked="1"/>
              <c:txPr>
                <a:bodyPr wrap="square"/>
                <a:lstStyle/>
                <a:p>
                  <a:pPr>
                    <a:defRPr sz="1200" b="0" u="none" strike="noStrike">
                      <a:solidFill>
                        <a:srgbClr val="3f3f3f"/>
                      </a:solidFill>
                      <a:uFillTx/>
                      <a:latin typeface="Calibri"/>
                    </a:defRPr>
                  </a:pPr>
                </a:p>
              </c:txPr>
              <c:dLblPos val="bestFit"/>
              <c:showLegendKey val="0"/>
              <c:showVal val="1"/>
              <c:showCatName val="0"/>
              <c:showSerName val="0"/>
              <c:showPercent val="1"/>
              <c:separator>
</c:separator>
            </c:dLbl>
            <c:numFmt formatCode="_(* #,##0_);_(* \(#,##0\);_(* \-??_);_(@_)" sourceLinked="1"/>
            <c:txPr>
              <a:bodyPr wrap="square"/>
              <a:lstStyle/>
              <a:p>
                <a:pPr>
                  <a:defRPr sz="1200" b="0" u="none" strike="noStrike">
                    <a:solidFill>
                      <a:srgbClr val="3f3f3f"/>
                    </a:solidFill>
                    <a:uFillTx/>
                    <a:latin typeface="Calibri"/>
                  </a:defRPr>
                </a:pPr>
              </a:p>
            </c:txPr>
            <c:dLblPos val="outEnd"/>
            <c:showLegendKey val="0"/>
            <c:showVal val="1"/>
            <c:showCatName val="0"/>
            <c:showSerName val="0"/>
            <c:showPercent val="1"/>
            <c:separator>
</c:separator>
            <c:showLeaderLines val="1"/>
            <c:leaderLines>
              <c:spPr>
                <a:ln w="9360">
                  <a:solidFill>
                    <a:srgbClr val="bcbcbc"/>
                  </a:solidFill>
                </a:ln>
              </c:spPr>
            </c:leaderLines>
          </c:dLbls>
          <c:cat>
            <c:strRef>
              <c:f>'Chart Data'!$A$22:$A$24</c:f>
              <c:strCache>
                <c:ptCount val="3"/>
                <c:pt idx="0">
                  <c:v>Residential</c:v>
                </c:pt>
                <c:pt idx="1">
                  <c:v>Commercial</c:v>
                </c:pt>
                <c:pt idx="2">
                  <c:v>Industrial</c:v>
                </c:pt>
              </c:strCache>
            </c:strRef>
          </c:cat>
          <c:val>
            <c:numRef>
              <c:f>'Chart Data'!$B$22:$B$24</c:f>
              <c:numCache>
                <c:formatCode>_(* #,##0_);_(* \(#,##0\);_(* \-??_);_(@_)</c:formatCode>
                <c:ptCount val="3"/>
                <c:pt idx="0">
                  <c:v>3272</c:v>
                </c:pt>
                <c:pt idx="1">
                  <c:v>472.333333333333</c:v>
                </c:pt>
                <c:pt idx="2">
                  <c:v>6</c:v>
                </c:pt>
              </c:numCache>
            </c:numRef>
          </c:val>
        </c:ser>
        <c:firstSliceAng val="50"/>
      </c:pieChart>
      <c:spPr>
        <a:noFill/>
        <a:ln w="0">
          <a:noFill/>
        </a:ln>
      </c:spPr>
    </c:plotArea>
    <c:legend>
      <c:legendPos val="r"/>
      <c:layout>
        <c:manualLayout>
          <c:xMode val="edge"/>
          <c:yMode val="edge"/>
          <c:x val="0.77881495582283"/>
          <c:y val="0.401916383722225"/>
          <c:w val="0.189439012431138"/>
          <c:h val="0.227750596063792"/>
        </c:manualLayout>
      </c:layout>
      <c:overlay val="0"/>
      <c:spPr>
        <a:noFill/>
        <a:ln w="0">
          <a:noFill/>
        </a:ln>
      </c:spPr>
      <c:txPr>
        <a:bodyPr/>
        <a:lstStyle/>
        <a:p>
          <a:pPr>
            <a:defRPr sz="1200" b="0" u="none" strike="noStrike">
              <a:solidFill>
                <a:srgbClr val="3f3f3f"/>
              </a:solidFill>
              <a:uFillTx/>
              <a:latin typeface="Calibri"/>
            </a:defRPr>
          </a:pPr>
        </a:p>
      </c:txPr>
    </c:legend>
    <c:plotVisOnly val="1"/>
    <c:dispBlanksAs val="gap"/>
  </c:chart>
  <c:spPr>
    <a:solidFill>
      <a:srgbClr val="ffffff"/>
    </a:solidFill>
    <a:ln w="9360">
      <a:solidFill>
        <a:srgbClr val="002060"/>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style val="2"/>
  <c:chart>
    <c:title>
      <c:tx>
        <c:rich>
          <a:bodyPr rot="0"/>
          <a:lstStyle/>
          <a:p>
            <a:pPr>
              <a:defRPr sz="1300" b="0" u="none" strike="noStrike">
                <a:uFillTx/>
                <a:latin typeface="Arial"/>
              </a:defRPr>
            </a:pPr>
            <a:r>
              <a:rPr sz="1600" b="1" u="none" strike="noStrike">
                <a:solidFill>
                  <a:srgbClr val="3f3f3f"/>
                </a:solidFill>
                <a:uFillTx/>
                <a:latin typeface="Calibri"/>
              </a:rPr>
              <a:t>AVERAGE USAGE/MONTH: 1,815,959</a:t>
            </a:r>
          </a:p>
        </c:rich>
      </c:tx>
      <c:layout>
        <c:manualLayout>
          <c:xMode val="edge"/>
          <c:yMode val="edge"/>
          <c:x val="0.166065464261857"/>
          <c:y val="0.0304366078925273"/>
        </c:manualLayout>
      </c:layout>
      <c:overlay val="0"/>
      <c:spPr>
        <a:noFill/>
        <a:ln w="0">
          <a:noFill/>
        </a:ln>
      </c:spPr>
    </c:title>
    <c:autoTitleDeleted val="0"/>
    <c:plotArea>
      <c:layout>
        <c:manualLayout>
          <c:layoutTarget val="inner"/>
          <c:xMode val="edge"/>
          <c:yMode val="edge"/>
          <c:x val="0.186372745490982"/>
          <c:y val="0.243597816960537"/>
          <c:w val="0.451837007348029"/>
          <c:h val="0.658690176322418"/>
        </c:manualLayout>
      </c:layout>
      <c:pieChart>
        <c:varyColors val="1"/>
        <c:ser>
          <c:idx val="0"/>
          <c:order val="0"/>
          <c:tx>
            <c:strRef>
              <c:f>'Chart Data'!$B$29</c:f>
              <c:strCache>
                <c:ptCount val="1"/>
                <c:pt idx="0">
                  <c:v>Usage</c:v>
                </c:pt>
              </c:strCache>
            </c:strRef>
          </c:tx>
          <c:spPr>
            <a:solidFill>
              <a:srgbClr val="002060"/>
            </a:solidFill>
            <a:ln w="0">
              <a:noFill/>
            </a:ln>
          </c:spPr>
          <c:explosion val="0"/>
          <c:dPt>
            <c:idx val="0"/>
            <c:spPr>
              <a:gradFill>
                <a:gsLst>
                  <a:gs pos="0">
                    <a:srgbClr val="4b4f74"/>
                  </a:gs>
                  <a:gs pos="50000">
                    <a:srgbClr val="002060"/>
                  </a:gs>
                  <a:gs pos="100000">
                    <a:srgbClr val="001c55"/>
                  </a:gs>
                </a:gsLst>
                <a:lin ang="5400000"/>
              </a:gradFill>
              <a:ln w="0">
                <a:noFill/>
              </a:ln>
            </c:spPr>
          </c:dPt>
          <c:dPt>
            <c:idx val="1"/>
            <c:spPr>
              <a:gradFill>
                <a:gsLst>
                  <a:gs pos="0">
                    <a:srgbClr val="f3864b"/>
                  </a:gs>
                  <a:gs pos="50000">
                    <a:srgbClr val="ed7600"/>
                  </a:gs>
                  <a:gs pos="100000">
                    <a:srgbClr val="d36900"/>
                  </a:gs>
                </a:gsLst>
                <a:lin ang="5400000"/>
              </a:gradFill>
              <a:ln w="0">
                <a:noFill/>
              </a:ln>
            </c:spPr>
          </c:dPt>
          <c:dPt>
            <c:idx val="2"/>
            <c:spPr>
              <a:gradFill>
                <a:gsLst>
                  <a:gs pos="0">
                    <a:srgbClr val="d6d5d5"/>
                  </a:gs>
                  <a:gs pos="50000">
                    <a:srgbClr val="cfcdcd"/>
                  </a:gs>
                  <a:gs pos="100000">
                    <a:srgbClr val="b8b7b7"/>
                  </a:gs>
                </a:gsLst>
                <a:lin ang="5400000"/>
              </a:gradFill>
              <a:ln w="0">
                <a:noFill/>
              </a:ln>
            </c:spPr>
          </c:dPt>
          <c:dLbls>
            <c:dLbl>
              <c:idx val="0"/>
              <c:layout>
                <c:manualLayout>
                  <c:x val="0.419133808273966"/>
                  <c:y val="-0.178879143837484"/>
                </c:manualLayout>
              </c:layout>
              <c:numFmt formatCode="_(* #,##0_);_(* \(#,##0\);_(* \-??_);_(@_)" sourceLinked="1"/>
              <c:txPr>
                <a:bodyPr wrap="square"/>
                <a:lstStyle/>
                <a:p>
                  <a:pPr>
                    <a:defRPr sz="1200" b="0" u="none" strike="noStrike">
                      <a:solidFill>
                        <a:srgbClr val="3f3f3f"/>
                      </a:solidFill>
                      <a:uFillTx/>
                      <a:latin typeface="Calibri"/>
                    </a:defRPr>
                  </a:pPr>
                </a:p>
              </c:txPr>
              <c:dLblPos val="bestFit"/>
              <c:showLegendKey val="0"/>
              <c:showVal val="1"/>
              <c:showCatName val="0"/>
              <c:showSerName val="0"/>
              <c:showPercent val="1"/>
              <c:separator>
</c:separator>
            </c:dLbl>
            <c:dLbl>
              <c:idx val="1"/>
              <c:layout>
                <c:manualLayout>
                  <c:x val="-0.09988991376078"/>
                  <c:y val="0.0374530284667389"/>
                </c:manualLayout>
              </c:layout>
              <c:numFmt formatCode="_(* #,##0_);_(* \(#,##0\);_(* \-??_);_(@_)" sourceLinked="1"/>
              <c:txPr>
                <a:bodyPr wrap="square"/>
                <a:lstStyle/>
                <a:p>
                  <a:pPr>
                    <a:defRPr sz="1200" b="0" u="none" strike="noStrike">
                      <a:solidFill>
                        <a:srgbClr val="3f3f3f"/>
                      </a:solidFill>
                      <a:uFillTx/>
                      <a:latin typeface="Calibri"/>
                    </a:defRPr>
                  </a:pPr>
                </a:p>
              </c:txPr>
              <c:dLblPos val="bestFit"/>
              <c:showLegendKey val="0"/>
              <c:showVal val="1"/>
              <c:showCatName val="0"/>
              <c:showSerName val="0"/>
              <c:showPercent val="1"/>
              <c:separator>
</c:separator>
            </c:dLbl>
            <c:dLbl>
              <c:idx val="2"/>
              <c:layout>
                <c:manualLayout>
                  <c:x val="0.0208181977252843"/>
                  <c:y val="0.036807256436802"/>
                </c:manualLayout>
              </c:layout>
              <c:numFmt formatCode="_(* #,##0_);_(* \(#,##0\);_(* \-??_);_(@_)" sourceLinked="1"/>
              <c:txPr>
                <a:bodyPr wrap="square"/>
                <a:lstStyle/>
                <a:p>
                  <a:pPr>
                    <a:defRPr sz="1200" b="0" u="none" strike="noStrike">
                      <a:solidFill>
                        <a:srgbClr val="3f3f3f"/>
                      </a:solidFill>
                      <a:uFillTx/>
                      <a:latin typeface="Calibri"/>
                    </a:defRPr>
                  </a:pPr>
                </a:p>
              </c:txPr>
              <c:dLblPos val="bestFit"/>
              <c:showLegendKey val="0"/>
              <c:showVal val="1"/>
              <c:showCatName val="0"/>
              <c:showSerName val="0"/>
              <c:showPercent val="1"/>
              <c:separator>
</c:separator>
            </c:dLbl>
            <c:numFmt formatCode="_(* #,##0_);_(* \(#,##0\);_(* \-??_);_(@_)" sourceLinked="1"/>
            <c:txPr>
              <a:bodyPr wrap="square"/>
              <a:lstStyle/>
              <a:p>
                <a:pPr>
                  <a:defRPr sz="1200" b="0" u="none" strike="noStrike">
                    <a:solidFill>
                      <a:srgbClr val="3f3f3f"/>
                    </a:solidFill>
                    <a:uFillTx/>
                    <a:latin typeface="Calibri"/>
                  </a:defRPr>
                </a:pPr>
              </a:p>
            </c:txPr>
            <c:dLblPos val="outEnd"/>
            <c:showLegendKey val="0"/>
            <c:showVal val="1"/>
            <c:showCatName val="0"/>
            <c:showSerName val="0"/>
            <c:showPercent val="1"/>
            <c:separator>
</c:separator>
            <c:showLeaderLines val="1"/>
            <c:leaderLines>
              <c:spPr>
                <a:ln w="9360">
                  <a:solidFill>
                    <a:srgbClr val="bcbcbc"/>
                  </a:solidFill>
                </a:ln>
              </c:spPr>
            </c:leaderLines>
          </c:dLbls>
          <c:cat>
            <c:strRef>
              <c:f>'Chart Data'!$A$30:$A$32</c:f>
              <c:strCache>
                <c:ptCount val="3"/>
                <c:pt idx="0">
                  <c:v>Residential</c:v>
                </c:pt>
                <c:pt idx="1">
                  <c:v>Commercial</c:v>
                </c:pt>
                <c:pt idx="2">
                  <c:v>Industrial</c:v>
                </c:pt>
              </c:strCache>
            </c:strRef>
          </c:cat>
          <c:val>
            <c:numRef>
              <c:f>'Chart Data'!$B$30:$B$32</c:f>
              <c:numCache>
                <c:formatCode>_(* #,##0_);_(* \(#,##0\);_(* \-??_);_(@_)</c:formatCode>
                <c:ptCount val="3"/>
                <c:pt idx="0">
                  <c:v>1440861.33333333</c:v>
                </c:pt>
                <c:pt idx="1">
                  <c:v>218058.333333333</c:v>
                </c:pt>
                <c:pt idx="2">
                  <c:v>157039</c:v>
                </c:pt>
              </c:numCache>
            </c:numRef>
          </c:val>
        </c:ser>
        <c:firstSliceAng val="50"/>
      </c:pieChart>
      <c:spPr>
        <a:noFill/>
        <a:ln w="0">
          <a:noFill/>
        </a:ln>
      </c:spPr>
    </c:plotArea>
    <c:legend>
      <c:legendPos val="r"/>
      <c:layout>
        <c:manualLayout>
          <c:xMode val="edge"/>
          <c:yMode val="edge"/>
          <c:x val="0.775046919135108"/>
          <c:y val="0.342674335853351"/>
          <c:w val="0.197016572928384"/>
          <c:h val="0.22775052966426"/>
        </c:manualLayout>
      </c:layout>
      <c:overlay val="0"/>
      <c:spPr>
        <a:noFill/>
        <a:ln w="0">
          <a:noFill/>
        </a:ln>
      </c:spPr>
      <c:txPr>
        <a:bodyPr/>
        <a:lstStyle/>
        <a:p>
          <a:pPr>
            <a:defRPr sz="1200" b="0" u="none" strike="noStrike">
              <a:solidFill>
                <a:srgbClr val="3f3f3f"/>
              </a:solidFill>
              <a:uFillTx/>
              <a:latin typeface="Calibri"/>
            </a:defRPr>
          </a:pPr>
        </a:p>
      </c:txPr>
    </c:legend>
    <c:plotVisOnly val="1"/>
    <c:dispBlanksAs val="gap"/>
  </c:chart>
  <c:spPr>
    <a:solidFill>
      <a:srgbClr val="ffffff"/>
    </a:solidFill>
    <a:ln w="9360">
      <a:solidFill>
        <a:srgbClr val="00206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13</xdr:row>
      <xdr:rowOff>10080</xdr:rowOff>
    </xdr:from>
    <xdr:to>
      <xdr:col>2</xdr:col>
      <xdr:colOff>3485520</xdr:colOff>
      <xdr:row>31</xdr:row>
      <xdr:rowOff>7920</xdr:rowOff>
    </xdr:to>
    <xdr:graphicFrame>
      <xdr:nvGraphicFramePr>
        <xdr:cNvPr id="1" name="Chart 1"/>
        <xdr:cNvGraphicFramePr/>
      </xdr:nvGraphicFramePr>
      <xdr:xfrm>
        <a:off x="9360" y="4364280"/>
        <a:ext cx="10665720" cy="39697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30</xdr:row>
      <xdr:rowOff>189360</xdr:rowOff>
    </xdr:from>
    <xdr:to>
      <xdr:col>2</xdr:col>
      <xdr:colOff>3594240</xdr:colOff>
      <xdr:row>48</xdr:row>
      <xdr:rowOff>189000</xdr:rowOff>
    </xdr:to>
    <xdr:graphicFrame>
      <xdr:nvGraphicFramePr>
        <xdr:cNvPr id="2" name="Chart 2"/>
        <xdr:cNvGraphicFramePr/>
      </xdr:nvGraphicFramePr>
      <xdr:xfrm>
        <a:off x="0" y="8315280"/>
        <a:ext cx="10783800" cy="36003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48</xdr:row>
      <xdr:rowOff>179640</xdr:rowOff>
    </xdr:from>
    <xdr:to>
      <xdr:col>1</xdr:col>
      <xdr:colOff>1800000</xdr:colOff>
      <xdr:row>65</xdr:row>
      <xdr:rowOff>9000</xdr:rowOff>
    </xdr:to>
    <xdr:graphicFrame>
      <xdr:nvGraphicFramePr>
        <xdr:cNvPr id="3" name="Chart 1"/>
        <xdr:cNvGraphicFramePr/>
      </xdr:nvGraphicFramePr>
      <xdr:xfrm>
        <a:off x="0" y="11906280"/>
        <a:ext cx="5394600" cy="342972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1800360</xdr:colOff>
      <xdr:row>48</xdr:row>
      <xdr:rowOff>179640</xdr:rowOff>
    </xdr:from>
    <xdr:to>
      <xdr:col>2</xdr:col>
      <xdr:colOff>3594240</xdr:colOff>
      <xdr:row>65</xdr:row>
      <xdr:rowOff>9000</xdr:rowOff>
    </xdr:to>
    <xdr:graphicFrame>
      <xdr:nvGraphicFramePr>
        <xdr:cNvPr id="4" name="Chart 1"/>
        <xdr:cNvGraphicFramePr/>
      </xdr:nvGraphicFramePr>
      <xdr:xfrm>
        <a:off x="5394960" y="11906280"/>
        <a:ext cx="5388840" cy="34297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105</xdr:row>
      <xdr:rowOff>93240</xdr:rowOff>
    </xdr:from>
    <xdr:to>
      <xdr:col>4</xdr:col>
      <xdr:colOff>304560</xdr:colOff>
      <xdr:row>107</xdr:row>
      <xdr:rowOff>16920</xdr:rowOff>
    </xdr:to>
    <xdr:sp>
      <xdr:nvSpPr>
        <xdr:cNvPr id="5" name="AutoShape 2" descr="Image result for carlisle ma town seal"/>
        <xdr:cNvSpPr/>
      </xdr:nvSpPr>
      <xdr:spPr>
        <a:xfrm>
          <a:off x="3897000" y="19954800"/>
          <a:ext cx="304560" cy="3045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Quarterly">
  <a:themeElements>
    <a:clrScheme name="Custom 1">
      <a:dk1>
        <a:srgbClr val="000000"/>
      </a:dk1>
      <a:lt1>
        <a:srgbClr val="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colonialpowergroup.com/gardner/" TargetMode="External"/><Relationship Id="rId2"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72"/>
  <sheetViews>
    <sheetView showFormulas="false" showGridLines="true" showRowColHeaders="true" showZeros="true" rightToLeft="false" tabSelected="false" showOutlineSymbols="true" defaultGridColor="true" view="normal" topLeftCell="A100" colorId="64" zoomScale="100" zoomScaleNormal="100" zoomScalePageLayoutView="100" workbookViewId="0">
      <selection pane="topLeft" activeCell="A1" activeCellId="0" sqref="A1"/>
    </sheetView>
  </sheetViews>
  <sheetFormatPr defaultColWidth="9.1484375" defaultRowHeight="15.75" customHeight="false" zeroHeight="false" outlineLevelRow="0" outlineLevelCol="0"/>
  <cols>
    <col collapsed="false" customWidth="true" hidden="false" outlineLevel="0" max="3" min="1" style="1" width="51"/>
    <col collapsed="false" customWidth="false" hidden="false" outlineLevel="0" max="4" min="4" style="1" width="9.14"/>
    <col collapsed="false" customWidth="true" hidden="false" outlineLevel="0" max="5" min="5" style="1" width="52.29"/>
    <col collapsed="false" customWidth="false" hidden="false" outlineLevel="0" max="16384" min="6" style="1" width="9.14"/>
  </cols>
  <sheetData>
    <row r="1" customFormat="false" ht="15.75" hidden="false" customHeight="false" outlineLevel="0" collapsed="false">
      <c r="A1" s="2" t="s">
        <v>0</v>
      </c>
      <c r="B1" s="2"/>
      <c r="C1" s="2"/>
    </row>
    <row r="2" customFormat="false" ht="18.75" hidden="false" customHeight="true" outlineLevel="0" collapsed="false">
      <c r="A2" s="2" t="s">
        <v>1</v>
      </c>
      <c r="B2" s="2"/>
      <c r="C2" s="2"/>
    </row>
    <row r="3" customFormat="false" ht="17.25" hidden="false" customHeight="true" outlineLevel="0" collapsed="false">
      <c r="A3" s="3" t="s">
        <v>2</v>
      </c>
      <c r="B3" s="3"/>
      <c r="C3" s="3"/>
    </row>
    <row r="4" customFormat="false" ht="74.25" hidden="false" customHeight="true" outlineLevel="0" collapsed="false">
      <c r="A4" s="4" t="s">
        <v>3</v>
      </c>
      <c r="B4" s="4"/>
      <c r="C4" s="4"/>
    </row>
    <row r="5" customFormat="false" ht="18" hidden="false" customHeight="true" outlineLevel="0" collapsed="false">
      <c r="A5" s="5" t="s">
        <v>4</v>
      </c>
      <c r="B5" s="5"/>
      <c r="C5" s="5"/>
    </row>
    <row r="6" customFormat="false" ht="21.75" hidden="false" customHeight="true" outlineLevel="0" collapsed="false">
      <c r="A6" s="6" t="s">
        <v>5</v>
      </c>
      <c r="B6" s="6"/>
      <c r="C6" s="6"/>
    </row>
    <row r="7" s="10" customFormat="true" ht="19.5" hidden="false" customHeight="true" outlineLevel="0" collapsed="false">
      <c r="A7" s="7" t="s">
        <v>6</v>
      </c>
      <c r="B7" s="8" t="s">
        <v>7</v>
      </c>
      <c r="C7" s="9" t="s">
        <v>8</v>
      </c>
    </row>
    <row r="8" customFormat="false" ht="19.5" hidden="false" customHeight="true" outlineLevel="0" collapsed="false">
      <c r="A8" s="11" t="s">
        <v>9</v>
      </c>
      <c r="B8" s="12" t="s">
        <v>10</v>
      </c>
      <c r="C8" s="13" t="s">
        <v>11</v>
      </c>
    </row>
    <row r="9" customFormat="false" ht="15.75" hidden="false" customHeight="true" outlineLevel="0" collapsed="false">
      <c r="A9" s="14" t="s">
        <v>12</v>
      </c>
      <c r="B9" s="15" t="s">
        <v>13</v>
      </c>
      <c r="C9" s="16" t="s">
        <v>14</v>
      </c>
      <c r="E9" s="10"/>
    </row>
    <row r="10" s="19" customFormat="true" ht="15.75" hidden="false" customHeight="false" outlineLevel="0" collapsed="false">
      <c r="A10" s="14"/>
      <c r="B10" s="17" t="s">
        <v>15</v>
      </c>
      <c r="C10" s="18" t="s">
        <v>15</v>
      </c>
      <c r="E10" s="20"/>
    </row>
    <row r="11" customFormat="false" ht="15.75" hidden="false" customHeight="false" outlineLevel="0" collapsed="false">
      <c r="A11" s="21"/>
      <c r="B11" s="21"/>
      <c r="C11" s="21"/>
    </row>
    <row r="12" customFormat="false" ht="17.35" hidden="false" customHeight="false" outlineLevel="0" collapsed="false">
      <c r="A12" s="22" t="s">
        <v>16</v>
      </c>
      <c r="B12" s="21"/>
      <c r="C12" s="23"/>
    </row>
    <row r="13" customFormat="false" ht="73.5" hidden="false" customHeight="true" outlineLevel="0" collapsed="false">
      <c r="A13" s="4" t="s">
        <v>17</v>
      </c>
      <c r="B13" s="4"/>
      <c r="C13" s="4"/>
      <c r="E13" s="24"/>
    </row>
    <row r="14" customFormat="false" ht="33.75" hidden="false" customHeight="true" outlineLevel="0" collapsed="false"/>
    <row r="15" customFormat="false" ht="27" hidden="false" customHeight="true" outlineLevel="0" collapsed="false"/>
    <row r="54" customFormat="false" ht="15.75" hidden="false" customHeight="false" outlineLevel="0" collapsed="false">
      <c r="E54" s="1" t="s">
        <v>18</v>
      </c>
    </row>
    <row r="65" customFormat="false" ht="31.5" hidden="false" customHeight="true" outlineLevel="0" collapsed="false">
      <c r="A65" s="25"/>
      <c r="B65" s="25"/>
      <c r="C65" s="25"/>
    </row>
    <row r="68" customFormat="false" ht="15.75" hidden="false" customHeight="false" outlineLevel="0" collapsed="false">
      <c r="A68" s="21"/>
      <c r="B68" s="21"/>
      <c r="C68" s="21"/>
    </row>
    <row r="69" customFormat="false" ht="15.75" hidden="false" customHeight="false" outlineLevel="0" collapsed="false">
      <c r="A69" s="21"/>
      <c r="B69" s="21"/>
      <c r="C69" s="21"/>
    </row>
    <row r="72" customFormat="false" ht="15.75" hidden="false" customHeight="false" outlineLevel="0" collapsed="false">
      <c r="A72" s="1" t="s">
        <v>18</v>
      </c>
    </row>
  </sheetData>
  <mergeCells count="9">
    <mergeCell ref="A1:C1"/>
    <mergeCell ref="A2:C2"/>
    <mergeCell ref="A3:C3"/>
    <mergeCell ref="A4:C4"/>
    <mergeCell ref="A5:C5"/>
    <mergeCell ref="A6:C6"/>
    <mergeCell ref="A9:A10"/>
    <mergeCell ref="A13:C13"/>
    <mergeCell ref="A65:C65"/>
  </mergeCells>
  <hyperlinks>
    <hyperlink ref="A5" r:id="rId1" display="Click here for more information about the Program"/>
  </hyperlinks>
  <printOptions headings="false" gridLines="false" gridLinesSet="true" horizontalCentered="true" verticalCentered="false"/>
  <pageMargins left="0.25" right="0.25" top="0.25"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7"/>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ColWidth="9.00390625" defaultRowHeight="15" customHeight="false" zeroHeight="false" outlineLevelRow="0" outlineLevelCol="0"/>
  <cols>
    <col collapsed="false" customWidth="true" hidden="false" outlineLevel="0" max="1" min="1" style="0" width="15.42"/>
    <col collapsed="false" customWidth="true" hidden="false" outlineLevel="0" max="9" min="2" style="0" width="13.29"/>
    <col collapsed="false" customWidth="true" hidden="false" outlineLevel="0" max="10" min="10" style="0" width="14.57"/>
    <col collapsed="false" customWidth="true" hidden="false" outlineLevel="0" max="12" min="11" style="0" width="17"/>
    <col collapsed="false" customWidth="true" hidden="false" outlineLevel="0" max="13" min="13" style="0" width="2.86"/>
    <col collapsed="false" customWidth="true" hidden="false" outlineLevel="0" max="14" min="14" style="0" width="11.29"/>
    <col collapsed="false" customWidth="true" hidden="false" outlineLevel="0" max="15" min="15" style="0" width="15"/>
    <col collapsed="false" customWidth="true" hidden="false" outlineLevel="0" max="16" min="16" style="0" width="10"/>
    <col collapsed="false" customWidth="true" hidden="false" outlineLevel="0" max="17" min="17" style="0" width="10.85"/>
    <col collapsed="false" customWidth="true" hidden="false" outlineLevel="0" max="18" min="18" style="0" width="15"/>
    <col collapsed="false" customWidth="true" hidden="false" outlineLevel="0" max="19" min="19" style="0" width="10"/>
    <col collapsed="false" customWidth="true" hidden="false" outlineLevel="0" max="20" min="20" style="0" width="9.29"/>
    <col collapsed="false" customWidth="true" hidden="false" outlineLevel="0" max="21" min="21" style="0" width="15"/>
    <col collapsed="false" customWidth="true" hidden="false" outlineLevel="0" max="22" min="22" style="0" width="10"/>
    <col collapsed="false" customWidth="true" hidden="false" outlineLevel="0" max="23" min="23" style="0" width="9.29"/>
    <col collapsed="false" customWidth="true" hidden="false" outlineLevel="0" max="24" min="24" style="0" width="11.57"/>
    <col collapsed="false" customWidth="true" hidden="false" outlineLevel="0" max="25" min="25" style="0" width="14.29"/>
  </cols>
  <sheetData>
    <row r="1" customFormat="false" ht="24" hidden="false" customHeight="true" outlineLevel="0" collapsed="false">
      <c r="A1" s="26" t="s">
        <v>0</v>
      </c>
      <c r="B1" s="26"/>
      <c r="C1" s="26"/>
      <c r="D1" s="26"/>
      <c r="E1" s="26"/>
      <c r="F1" s="26"/>
      <c r="G1" s="26"/>
      <c r="H1" s="26"/>
      <c r="I1" s="26"/>
      <c r="J1" s="26"/>
      <c r="K1" s="26"/>
      <c r="L1" s="26"/>
      <c r="M1" s="27"/>
      <c r="N1" s="26" t="str">
        <f aca="false">+A1</f>
        <v>CITY OF GARDNER COMMUNITY CHOICE POWER SUPPLY PROGRAM</v>
      </c>
      <c r="O1" s="26"/>
      <c r="P1" s="26"/>
      <c r="Q1" s="26"/>
      <c r="R1" s="26"/>
      <c r="S1" s="26"/>
      <c r="T1" s="26"/>
      <c r="U1" s="26"/>
      <c r="V1" s="26"/>
      <c r="W1" s="26"/>
      <c r="X1" s="26"/>
      <c r="Y1" s="26"/>
    </row>
    <row r="2" customFormat="false" ht="24" hidden="false" customHeight="true" outlineLevel="0" collapsed="false">
      <c r="A2" s="26" t="s">
        <v>19</v>
      </c>
      <c r="B2" s="26"/>
      <c r="C2" s="26"/>
      <c r="D2" s="26"/>
      <c r="E2" s="26"/>
      <c r="F2" s="26"/>
      <c r="G2" s="26"/>
      <c r="H2" s="26"/>
      <c r="I2" s="26"/>
      <c r="J2" s="26"/>
      <c r="K2" s="26"/>
      <c r="L2" s="26"/>
      <c r="M2" s="27"/>
      <c r="N2" s="26" t="str">
        <f aca="false">+A2</f>
        <v>PRODUCT DETAIL REPORT</v>
      </c>
      <c r="O2" s="26"/>
      <c r="P2" s="26"/>
      <c r="Q2" s="26"/>
      <c r="R2" s="26"/>
      <c r="S2" s="26"/>
      <c r="T2" s="26"/>
      <c r="U2" s="26"/>
      <c r="V2" s="26"/>
      <c r="W2" s="26"/>
      <c r="X2" s="26"/>
      <c r="Y2" s="26"/>
    </row>
    <row r="4" customFormat="false" ht="22.05" hidden="false" customHeight="false" outlineLevel="0" collapsed="false">
      <c r="A4" s="28"/>
      <c r="B4" s="28"/>
      <c r="C4" s="28"/>
      <c r="D4" s="28"/>
      <c r="E4" s="28"/>
      <c r="F4" s="28"/>
      <c r="G4" s="28"/>
      <c r="H4" s="28"/>
      <c r="I4" s="28"/>
      <c r="J4" s="28"/>
      <c r="K4" s="28"/>
      <c r="L4" s="28"/>
      <c r="M4" s="27"/>
      <c r="N4" s="29"/>
      <c r="O4" s="29"/>
      <c r="P4" s="29"/>
      <c r="Q4" s="29"/>
      <c r="R4" s="29"/>
      <c r="S4" s="29"/>
      <c r="T4" s="29"/>
      <c r="U4" s="29"/>
      <c r="V4" s="29"/>
      <c r="W4" s="29"/>
      <c r="X4" s="29"/>
      <c r="Y4" s="29"/>
    </row>
    <row r="5" customFormat="false" ht="15" hidden="false" customHeight="true" outlineLevel="0" collapsed="false">
      <c r="A5" s="30"/>
      <c r="B5" s="31"/>
      <c r="C5" s="31"/>
      <c r="D5" s="31"/>
      <c r="E5" s="31"/>
      <c r="F5" s="31"/>
      <c r="G5" s="31"/>
      <c r="H5" s="31"/>
      <c r="I5" s="31"/>
      <c r="J5" s="31"/>
      <c r="K5" s="31"/>
      <c r="L5" s="32"/>
      <c r="N5" s="33"/>
      <c r="O5" s="34" t="s">
        <v>20</v>
      </c>
      <c r="P5" s="34"/>
      <c r="Q5" s="34"/>
      <c r="R5" s="35" t="s">
        <v>21</v>
      </c>
      <c r="S5" s="35"/>
      <c r="T5" s="35"/>
      <c r="U5" s="36" t="s">
        <v>22</v>
      </c>
      <c r="V5" s="36"/>
      <c r="W5" s="36"/>
      <c r="X5" s="36" t="s">
        <v>23</v>
      </c>
      <c r="Y5" s="37" t="s">
        <v>24</v>
      </c>
    </row>
    <row r="6" s="49" customFormat="true" ht="23.85" hidden="false" customHeight="false" outlineLevel="0" collapsed="false">
      <c r="A6" s="38" t="s">
        <v>25</v>
      </c>
      <c r="B6" s="39" t="s">
        <v>26</v>
      </c>
      <c r="C6" s="39" t="s">
        <v>27</v>
      </c>
      <c r="D6" s="39" t="s">
        <v>28</v>
      </c>
      <c r="E6" s="39" t="s">
        <v>29</v>
      </c>
      <c r="F6" s="39" t="s">
        <v>30</v>
      </c>
      <c r="G6" s="39" t="s">
        <v>31</v>
      </c>
      <c r="H6" s="39" t="s">
        <v>32</v>
      </c>
      <c r="I6" s="39" t="s">
        <v>33</v>
      </c>
      <c r="J6" s="39" t="s">
        <v>9</v>
      </c>
      <c r="K6" s="39" t="s">
        <v>34</v>
      </c>
      <c r="L6" s="40" t="s">
        <v>35</v>
      </c>
      <c r="M6" s="41"/>
      <c r="N6" s="42" t="s">
        <v>25</v>
      </c>
      <c r="O6" s="43" t="s">
        <v>36</v>
      </c>
      <c r="P6" s="44" t="s">
        <v>37</v>
      </c>
      <c r="Q6" s="45" t="s">
        <v>38</v>
      </c>
      <c r="R6" s="43" t="s">
        <v>36</v>
      </c>
      <c r="S6" s="44" t="s">
        <v>37</v>
      </c>
      <c r="T6" s="46" t="s">
        <v>38</v>
      </c>
      <c r="U6" s="47" t="s">
        <v>39</v>
      </c>
      <c r="V6" s="44" t="s">
        <v>37</v>
      </c>
      <c r="W6" s="48" t="s">
        <v>38</v>
      </c>
      <c r="X6" s="46" t="s">
        <v>38</v>
      </c>
      <c r="Y6" s="37"/>
    </row>
    <row r="7" s="49" customFormat="true" ht="15" hidden="true" customHeight="false" outlineLevel="0" collapsed="false">
      <c r="A7" s="50" t="n">
        <v>45992</v>
      </c>
      <c r="B7" s="51"/>
      <c r="C7" s="52"/>
      <c r="D7" s="52"/>
      <c r="E7" s="52"/>
      <c r="F7" s="52"/>
      <c r="G7" s="52"/>
      <c r="H7" s="52" t="n">
        <f aca="false">F7+D7+B7</f>
        <v>0</v>
      </c>
      <c r="I7" s="52" t="n">
        <f aca="false">G7+E7+C7</f>
        <v>0</v>
      </c>
      <c r="J7" s="53"/>
      <c r="K7" s="53"/>
      <c r="L7" s="54"/>
      <c r="M7" s="41"/>
      <c r="N7" s="55" t="n">
        <f aca="false">A7</f>
        <v>45992</v>
      </c>
      <c r="O7" s="56" t="n">
        <v>0</v>
      </c>
      <c r="P7" s="57" t="n">
        <v>0</v>
      </c>
      <c r="Q7" s="58" t="n">
        <f aca="false">(O7-P7)*C7</f>
        <v>0</v>
      </c>
      <c r="R7" s="56" t="n">
        <v>0</v>
      </c>
      <c r="S7" s="59" t="n">
        <v>0</v>
      </c>
      <c r="T7" s="60" t="n">
        <f aca="false">(R7-S7)*E7</f>
        <v>0</v>
      </c>
      <c r="U7" s="61" t="n">
        <v>0</v>
      </c>
      <c r="V7" s="57" t="n">
        <v>0</v>
      </c>
      <c r="W7" s="62" t="n">
        <f aca="false">(U7-V7)*G7</f>
        <v>0</v>
      </c>
      <c r="X7" s="63" t="n">
        <f aca="false">W7+T7+Q7</f>
        <v>0</v>
      </c>
      <c r="Y7" s="63" t="n">
        <f aca="false">IFERROR(C7/B7,0)</f>
        <v>0</v>
      </c>
    </row>
    <row r="8" s="49" customFormat="true" ht="15" hidden="true" customHeight="false" outlineLevel="0" collapsed="false">
      <c r="A8" s="50" t="n">
        <v>45962</v>
      </c>
      <c r="B8" s="51"/>
      <c r="C8" s="52"/>
      <c r="D8" s="52"/>
      <c r="E8" s="52"/>
      <c r="F8" s="52"/>
      <c r="G8" s="52"/>
      <c r="H8" s="52" t="n">
        <f aca="false">F8+D8+B8</f>
        <v>0</v>
      </c>
      <c r="I8" s="52" t="n">
        <f aca="false">G8+E8+C8</f>
        <v>0</v>
      </c>
      <c r="J8" s="53"/>
      <c r="K8" s="53"/>
      <c r="L8" s="54"/>
      <c r="M8" s="41"/>
      <c r="N8" s="55" t="n">
        <f aca="false">A8</f>
        <v>45962</v>
      </c>
      <c r="O8" s="56" t="n">
        <v>0</v>
      </c>
      <c r="P8" s="57" t="n">
        <v>0</v>
      </c>
      <c r="Q8" s="58" t="n">
        <f aca="false">(O8-P8)*C8</f>
        <v>0</v>
      </c>
      <c r="R8" s="56" t="n">
        <v>0</v>
      </c>
      <c r="S8" s="59" t="n">
        <v>0</v>
      </c>
      <c r="T8" s="60" t="n">
        <f aca="false">(R8-S8)*E8</f>
        <v>0</v>
      </c>
      <c r="U8" s="61" t="n">
        <v>0</v>
      </c>
      <c r="V8" s="57" t="n">
        <v>0</v>
      </c>
      <c r="W8" s="62" t="n">
        <f aca="false">(U8-V8)*G8</f>
        <v>0</v>
      </c>
      <c r="X8" s="63" t="n">
        <f aca="false">W8+T8+Q8</f>
        <v>0</v>
      </c>
      <c r="Y8" s="63" t="n">
        <f aca="false">IFERROR(C8/B8,0)</f>
        <v>0</v>
      </c>
    </row>
    <row r="9" s="49" customFormat="true" ht="15" hidden="true" customHeight="false" outlineLevel="0" collapsed="false">
      <c r="A9" s="50" t="n">
        <v>45931</v>
      </c>
      <c r="B9" s="51"/>
      <c r="C9" s="52"/>
      <c r="D9" s="52"/>
      <c r="E9" s="52"/>
      <c r="F9" s="52"/>
      <c r="G9" s="52"/>
      <c r="H9" s="52" t="n">
        <f aca="false">F9+D9+B9</f>
        <v>0</v>
      </c>
      <c r="I9" s="52" t="n">
        <f aca="false">G9+E9+C9</f>
        <v>0</v>
      </c>
      <c r="J9" s="53" t="s">
        <v>40</v>
      </c>
      <c r="K9" s="53" t="s">
        <v>41</v>
      </c>
      <c r="L9" s="54" t="s">
        <v>15</v>
      </c>
      <c r="M9" s="41"/>
      <c r="N9" s="55" t="n">
        <f aca="false">A9</f>
        <v>45931</v>
      </c>
      <c r="O9" s="56" t="n">
        <v>0</v>
      </c>
      <c r="P9" s="57" t="n">
        <v>0.1428</v>
      </c>
      <c r="Q9" s="58" t="n">
        <f aca="false">(O9-P9)*C9</f>
        <v>-0</v>
      </c>
      <c r="R9" s="56" t="n">
        <v>0</v>
      </c>
      <c r="S9" s="59" t="n">
        <v>0.1428</v>
      </c>
      <c r="T9" s="60" t="n">
        <f aca="false">(R9-S9)*E9</f>
        <v>-0</v>
      </c>
      <c r="U9" s="61" t="n">
        <v>0</v>
      </c>
      <c r="V9" s="57" t="n">
        <v>0.1428</v>
      </c>
      <c r="W9" s="62" t="n">
        <f aca="false">(U9-V9)*G9</f>
        <v>-0</v>
      </c>
      <c r="X9" s="63" t="n">
        <f aca="false">W9+T9+Q9</f>
        <v>-0</v>
      </c>
      <c r="Y9" s="63" t="n">
        <f aca="false">IFERROR(C9/B9,0)</f>
        <v>0</v>
      </c>
    </row>
    <row r="10" s="49" customFormat="true" ht="15" hidden="false" customHeight="false" outlineLevel="0" collapsed="false">
      <c r="A10" s="50" t="n">
        <v>45901</v>
      </c>
      <c r="B10" s="51" t="n">
        <v>3233</v>
      </c>
      <c r="C10" s="52" t="n">
        <v>1268338</v>
      </c>
      <c r="D10" s="52" t="n">
        <v>471</v>
      </c>
      <c r="E10" s="52" t="n">
        <v>206706</v>
      </c>
      <c r="F10" s="52" t="n">
        <v>6</v>
      </c>
      <c r="G10" s="52" t="n">
        <v>121920</v>
      </c>
      <c r="H10" s="52" t="n">
        <f aca="false">F10+D10+B10</f>
        <v>3710</v>
      </c>
      <c r="I10" s="52" t="n">
        <f aca="false">G10+E10+C10</f>
        <v>1596964</v>
      </c>
      <c r="J10" s="53" t="s">
        <v>40</v>
      </c>
      <c r="K10" s="53" t="s">
        <v>41</v>
      </c>
      <c r="L10" s="54" t="s">
        <v>15</v>
      </c>
      <c r="M10" s="41"/>
      <c r="N10" s="55" t="n">
        <f aca="false">A10</f>
        <v>45901</v>
      </c>
      <c r="O10" s="56" t="n">
        <v>0.15484</v>
      </c>
      <c r="P10" s="57" t="n">
        <v>0.1428</v>
      </c>
      <c r="Q10" s="58" t="n">
        <f aca="false">(O10-P10)*C10</f>
        <v>15270.78952</v>
      </c>
      <c r="R10" s="56" t="n">
        <v>0.14411</v>
      </c>
      <c r="S10" s="59" t="n">
        <v>0.1428</v>
      </c>
      <c r="T10" s="60" t="n">
        <f aca="false">(R10-S10)*E10</f>
        <v>270.784859999995</v>
      </c>
      <c r="U10" s="61" t="n">
        <v>0.10725</v>
      </c>
      <c r="V10" s="57" t="n">
        <v>0.1428</v>
      </c>
      <c r="W10" s="62" t="n">
        <f aca="false">(U10-V10)*G10</f>
        <v>-4334.256</v>
      </c>
      <c r="X10" s="63" t="n">
        <f aca="false">W10+T10+Q10</f>
        <v>11207.31838</v>
      </c>
      <c r="Y10" s="63" t="n">
        <f aca="false">IFERROR(C10/B10,0)</f>
        <v>392.309928858645</v>
      </c>
    </row>
    <row r="11" s="49" customFormat="true" ht="15" hidden="false" customHeight="false" outlineLevel="0" collapsed="false">
      <c r="A11" s="50" t="n">
        <v>45870</v>
      </c>
      <c r="B11" s="51" t="n">
        <v>3280</v>
      </c>
      <c r="C11" s="52" t="n">
        <v>1347108</v>
      </c>
      <c r="D11" s="52" t="n">
        <v>471</v>
      </c>
      <c r="E11" s="52" t="n">
        <v>214768</v>
      </c>
      <c r="F11" s="52" t="n">
        <v>6</v>
      </c>
      <c r="G11" s="52" t="n">
        <v>128880</v>
      </c>
      <c r="H11" s="52" t="n">
        <f aca="false">F11+D11+B11</f>
        <v>3757</v>
      </c>
      <c r="I11" s="52" t="n">
        <f aca="false">G11+E11+C11</f>
        <v>1690756</v>
      </c>
      <c r="J11" s="53" t="s">
        <v>40</v>
      </c>
      <c r="K11" s="53" t="s">
        <v>41</v>
      </c>
      <c r="L11" s="54" t="s">
        <v>15</v>
      </c>
      <c r="M11" s="41"/>
      <c r="N11" s="55" t="n">
        <f aca="false">A11</f>
        <v>45870</v>
      </c>
      <c r="O11" s="56" t="n">
        <v>0.15484</v>
      </c>
      <c r="P11" s="57" t="n">
        <v>0.1428</v>
      </c>
      <c r="Q11" s="58" t="n">
        <f aca="false">(O11-P11)*C11</f>
        <v>16219.18032</v>
      </c>
      <c r="R11" s="56" t="n">
        <v>0.14411</v>
      </c>
      <c r="S11" s="59" t="n">
        <v>0.1428</v>
      </c>
      <c r="T11" s="60" t="n">
        <f aca="false">(R11-S11)*E11</f>
        <v>281.346079999995</v>
      </c>
      <c r="U11" s="61" t="n">
        <v>0.10725</v>
      </c>
      <c r="V11" s="57" t="n">
        <v>0.1428</v>
      </c>
      <c r="W11" s="62" t="n">
        <f aca="false">(U11-V11)*G11</f>
        <v>-4581.684</v>
      </c>
      <c r="X11" s="63" t="n">
        <f aca="false">W11+T11+Q11</f>
        <v>11918.8424</v>
      </c>
      <c r="Y11" s="63" t="n">
        <f aca="false">IFERROR(C11/B11,0)</f>
        <v>410.703658536585</v>
      </c>
    </row>
    <row r="12" s="49" customFormat="true" ht="15" hidden="false" customHeight="false" outlineLevel="0" collapsed="false">
      <c r="A12" s="50" t="n">
        <v>45839</v>
      </c>
      <c r="B12" s="51" t="n">
        <v>3303</v>
      </c>
      <c r="C12" s="52" t="n">
        <v>1707138</v>
      </c>
      <c r="D12" s="52" t="n">
        <v>475</v>
      </c>
      <c r="E12" s="52" t="n">
        <v>232701</v>
      </c>
      <c r="F12" s="52" t="n">
        <v>6</v>
      </c>
      <c r="G12" s="52" t="n">
        <v>220317</v>
      </c>
      <c r="H12" s="52" t="n">
        <f aca="false">F12+D12+B12</f>
        <v>3784</v>
      </c>
      <c r="I12" s="52" t="n">
        <f aca="false">G12+E12+C12</f>
        <v>2160156</v>
      </c>
      <c r="J12" s="53" t="s">
        <v>40</v>
      </c>
      <c r="K12" s="53" t="s">
        <v>41</v>
      </c>
      <c r="L12" s="54" t="s">
        <v>15</v>
      </c>
      <c r="M12" s="41"/>
      <c r="N12" s="55" t="n">
        <f aca="false">A12</f>
        <v>45839</v>
      </c>
      <c r="O12" s="56" t="n">
        <v>0.14672</v>
      </c>
      <c r="P12" s="57" t="n">
        <v>0.1428</v>
      </c>
      <c r="Q12" s="58" t="n">
        <f aca="false">(O12-P12)*C12</f>
        <v>6691.98095999996</v>
      </c>
      <c r="R12" s="56" t="n">
        <v>0.13409</v>
      </c>
      <c r="S12" s="59" t="n">
        <v>0.1428</v>
      </c>
      <c r="T12" s="60" t="n">
        <f aca="false">(R12-S12)*E12</f>
        <v>-2026.82571000001</v>
      </c>
      <c r="U12" s="61" t="n">
        <v>0.13598</v>
      </c>
      <c r="V12" s="57" t="n">
        <v>0.1428</v>
      </c>
      <c r="W12" s="62" t="n">
        <f aca="false">(U12-V12)*G12</f>
        <v>-1502.56194</v>
      </c>
      <c r="X12" s="63" t="n">
        <f aca="false">W12+T12+Q12</f>
        <v>3162.59330999995</v>
      </c>
      <c r="Y12" s="63" t="n">
        <f aca="false">IFERROR(C12/B12,0)</f>
        <v>516.844686648501</v>
      </c>
    </row>
    <row r="13" s="49" customFormat="true" ht="15" hidden="false" customHeight="false" outlineLevel="0" collapsed="false">
      <c r="A13" s="50" t="n">
        <v>45809</v>
      </c>
      <c r="B13" s="51" t="n">
        <v>3352</v>
      </c>
      <c r="C13" s="52" t="n">
        <v>2053726</v>
      </c>
      <c r="D13" s="52" t="n">
        <v>474</v>
      </c>
      <c r="E13" s="52" t="n">
        <v>262384</v>
      </c>
      <c r="F13" s="52" t="n">
        <v>6</v>
      </c>
      <c r="G13" s="52" t="n">
        <v>217646</v>
      </c>
      <c r="H13" s="52" t="n">
        <f aca="false">F13+D13+B13</f>
        <v>3832</v>
      </c>
      <c r="I13" s="52" t="n">
        <f aca="false">G13+E13+C13</f>
        <v>2533756</v>
      </c>
      <c r="J13" s="53" t="s">
        <v>40</v>
      </c>
      <c r="K13" s="53" t="s">
        <v>41</v>
      </c>
      <c r="L13" s="54" t="s">
        <v>15</v>
      </c>
      <c r="M13" s="41"/>
      <c r="N13" s="55" t="n">
        <f aca="false">A13</f>
        <v>45809</v>
      </c>
      <c r="O13" s="56" t="n">
        <v>0.14672</v>
      </c>
      <c r="P13" s="57" t="n">
        <v>0.1428</v>
      </c>
      <c r="Q13" s="58" t="n">
        <f aca="false">(O13-P13)*C13</f>
        <v>8050.60591999996</v>
      </c>
      <c r="R13" s="56" t="n">
        <v>0.13409</v>
      </c>
      <c r="S13" s="59" t="n">
        <v>0.1428</v>
      </c>
      <c r="T13" s="60" t="n">
        <f aca="false">(R13-S13)*E13</f>
        <v>-2285.36464000001</v>
      </c>
      <c r="U13" s="61" t="n">
        <v>0.13598</v>
      </c>
      <c r="V13" s="57" t="n">
        <v>0.1428</v>
      </c>
      <c r="W13" s="62" t="n">
        <f aca="false">(U13-V13)*G13</f>
        <v>-1484.34572</v>
      </c>
      <c r="X13" s="63" t="n">
        <f aca="false">W13+T13+Q13</f>
        <v>4280.89555999995</v>
      </c>
      <c r="Y13" s="63" t="n">
        <f aca="false">IFERROR(C13/B13,0)</f>
        <v>612.686754176611</v>
      </c>
    </row>
    <row r="14" s="49" customFormat="true" ht="15" hidden="false" customHeight="false" outlineLevel="0" collapsed="false">
      <c r="A14" s="50" t="n">
        <v>45778</v>
      </c>
      <c r="B14" s="51" t="n">
        <v>3389</v>
      </c>
      <c r="C14" s="52" t="n">
        <v>1462215</v>
      </c>
      <c r="D14" s="52" t="n">
        <v>480</v>
      </c>
      <c r="E14" s="52" t="n">
        <v>212267</v>
      </c>
      <c r="F14" s="52" t="n">
        <v>6</v>
      </c>
      <c r="G14" s="52" t="n">
        <v>128560</v>
      </c>
      <c r="H14" s="52" t="n">
        <f aca="false">F14+D14+B14</f>
        <v>3875</v>
      </c>
      <c r="I14" s="52" t="n">
        <f aca="false">G14+E14+C14</f>
        <v>1803042</v>
      </c>
      <c r="J14" s="53" t="s">
        <v>40</v>
      </c>
      <c r="K14" s="53" t="s">
        <v>41</v>
      </c>
      <c r="L14" s="54" t="s">
        <v>15</v>
      </c>
      <c r="M14" s="41"/>
      <c r="N14" s="55" t="n">
        <f aca="false">A14</f>
        <v>45778</v>
      </c>
      <c r="O14" s="56" t="n">
        <v>0.14672</v>
      </c>
      <c r="P14" s="57" t="n">
        <v>0.1428</v>
      </c>
      <c r="Q14" s="58" t="n">
        <f aca="false">(O14-P14)*C14</f>
        <v>5731.88279999997</v>
      </c>
      <c r="R14" s="56" t="n">
        <v>0.13409</v>
      </c>
      <c r="S14" s="59" t="n">
        <v>0.1428</v>
      </c>
      <c r="T14" s="60" t="n">
        <f aca="false">(R14-S14)*E14</f>
        <v>-1848.84557000001</v>
      </c>
      <c r="U14" s="61" t="n">
        <v>0.13598</v>
      </c>
      <c r="V14" s="57" t="n">
        <v>0.1428</v>
      </c>
      <c r="W14" s="62" t="n">
        <f aca="false">(U14-V14)*G14</f>
        <v>-876.779200000003</v>
      </c>
      <c r="X14" s="63" t="n">
        <f aca="false">W14+T14+Q14</f>
        <v>3006.25802999996</v>
      </c>
      <c r="Y14" s="63" t="n">
        <f aca="false">IFERROR(C14/B14,0)</f>
        <v>431.459132487459</v>
      </c>
    </row>
    <row r="15" s="49" customFormat="true" ht="15" hidden="false" customHeight="false" outlineLevel="0" collapsed="false">
      <c r="A15" s="50" t="n">
        <v>45748</v>
      </c>
      <c r="B15" s="51" t="n">
        <v>3418</v>
      </c>
      <c r="C15" s="52" t="n">
        <v>1211782</v>
      </c>
      <c r="D15" s="52" t="n">
        <v>485</v>
      </c>
      <c r="E15" s="52" t="n">
        <v>197333</v>
      </c>
      <c r="F15" s="52" t="n">
        <v>6</v>
      </c>
      <c r="G15" s="52" t="n">
        <v>137520</v>
      </c>
      <c r="H15" s="52" t="n">
        <f aca="false">F15+D15+B15</f>
        <v>3909</v>
      </c>
      <c r="I15" s="52" t="n">
        <f aca="false">G15+E15+C15</f>
        <v>1546635</v>
      </c>
      <c r="J15" s="53" t="s">
        <v>40</v>
      </c>
      <c r="K15" s="53" t="s">
        <v>41</v>
      </c>
      <c r="L15" s="54" t="s">
        <v>15</v>
      </c>
      <c r="M15" s="41"/>
      <c r="N15" s="55" t="n">
        <f aca="false">A15</f>
        <v>45748</v>
      </c>
      <c r="O15" s="56" t="n">
        <v>0.14672</v>
      </c>
      <c r="P15" s="57" t="n">
        <v>0.1428</v>
      </c>
      <c r="Q15" s="58" t="n">
        <f aca="false">(O15-P15)*C15</f>
        <v>4750.18543999998</v>
      </c>
      <c r="R15" s="56" t="n">
        <v>0.13409</v>
      </c>
      <c r="S15" s="59" t="n">
        <v>0.1428</v>
      </c>
      <c r="T15" s="60" t="n">
        <f aca="false">(R15-S15)*E15</f>
        <v>-1718.77043</v>
      </c>
      <c r="U15" s="61" t="n">
        <v>0.14445</v>
      </c>
      <c r="V15" s="57" t="n">
        <v>0.1428</v>
      </c>
      <c r="W15" s="62" t="n">
        <f aca="false">(U15-V15)*G15</f>
        <v>226.907999999998</v>
      </c>
      <c r="X15" s="63" t="n">
        <f aca="false">W15+T15+Q15</f>
        <v>3258.32300999997</v>
      </c>
      <c r="Y15" s="63" t="n">
        <f aca="false">IFERROR(C15/B15,0)</f>
        <v>354.529549444119</v>
      </c>
    </row>
    <row r="16" s="49" customFormat="true" ht="15" hidden="false" customHeight="false" outlineLevel="0" collapsed="false">
      <c r="A16" s="50" t="n">
        <v>45717</v>
      </c>
      <c r="B16" s="51" t="n">
        <v>3462</v>
      </c>
      <c r="C16" s="52" t="n">
        <v>1569157</v>
      </c>
      <c r="D16" s="52" t="n">
        <v>494</v>
      </c>
      <c r="E16" s="52" t="n">
        <v>260060</v>
      </c>
      <c r="F16" s="52" t="n">
        <v>6</v>
      </c>
      <c r="G16" s="52" t="n">
        <v>138920</v>
      </c>
      <c r="H16" s="52" t="n">
        <f aca="false">F16+D16+B16</f>
        <v>3962</v>
      </c>
      <c r="I16" s="52" t="n">
        <f aca="false">G16+E16+C16</f>
        <v>1968137</v>
      </c>
      <c r="J16" s="53" t="s">
        <v>40</v>
      </c>
      <c r="K16" s="53" t="s">
        <v>41</v>
      </c>
      <c r="L16" s="54" t="s">
        <v>15</v>
      </c>
      <c r="M16" s="41"/>
      <c r="N16" s="55" t="n">
        <f aca="false">A16</f>
        <v>45717</v>
      </c>
      <c r="O16" s="56" t="n">
        <v>0.14672</v>
      </c>
      <c r="P16" s="57" t="n">
        <v>0.1428</v>
      </c>
      <c r="Q16" s="58" t="n">
        <f aca="false">(O16-P16)*C16</f>
        <v>6151.09543999997</v>
      </c>
      <c r="R16" s="56" t="n">
        <v>0.13409</v>
      </c>
      <c r="S16" s="59" t="n">
        <v>0.1428</v>
      </c>
      <c r="T16" s="60" t="n">
        <f aca="false">(R16-S16)*E16</f>
        <v>-2265.12260000001</v>
      </c>
      <c r="U16" s="61" t="n">
        <v>0.14445</v>
      </c>
      <c r="V16" s="57" t="n">
        <v>0.1428</v>
      </c>
      <c r="W16" s="62" t="n">
        <f aca="false">(U16-V16)*G16</f>
        <v>229.217999999998</v>
      </c>
      <c r="X16" s="63" t="n">
        <f aca="false">W16+T16+Q16</f>
        <v>4115.19083999996</v>
      </c>
      <c r="Y16" s="63" t="n">
        <f aca="false">IFERROR(C16/B16,0)</f>
        <v>453.251588677065</v>
      </c>
    </row>
    <row r="17" s="49" customFormat="true" ht="15" hidden="false" customHeight="false" outlineLevel="0" collapsed="false">
      <c r="A17" s="50" t="n">
        <v>45689</v>
      </c>
      <c r="B17" s="51" t="n">
        <v>3482</v>
      </c>
      <c r="C17" s="52" t="n">
        <v>1679840</v>
      </c>
      <c r="D17" s="52" t="n">
        <v>496</v>
      </c>
      <c r="E17" s="52" t="n">
        <v>284081</v>
      </c>
      <c r="F17" s="52" t="n">
        <v>7</v>
      </c>
      <c r="G17" s="52" t="n">
        <v>385133</v>
      </c>
      <c r="H17" s="52" t="n">
        <f aca="false">F17+D17+B17</f>
        <v>3985</v>
      </c>
      <c r="I17" s="52" t="n">
        <f aca="false">G17+E17+C17</f>
        <v>2349054</v>
      </c>
      <c r="J17" s="53" t="s">
        <v>40</v>
      </c>
      <c r="K17" s="53" t="s">
        <v>41</v>
      </c>
      <c r="L17" s="54" t="s">
        <v>15</v>
      </c>
      <c r="M17" s="41"/>
      <c r="N17" s="55" t="n">
        <f aca="false">A17</f>
        <v>45689</v>
      </c>
      <c r="O17" s="56" t="n">
        <v>0.14672</v>
      </c>
      <c r="P17" s="57" t="n">
        <v>0.1428</v>
      </c>
      <c r="Q17" s="58" t="n">
        <f aca="false">(O17-P17)*C17</f>
        <v>6584.97279999997</v>
      </c>
      <c r="R17" s="56" t="n">
        <v>0.13409</v>
      </c>
      <c r="S17" s="59" t="n">
        <v>0.1428</v>
      </c>
      <c r="T17" s="60" t="n">
        <f aca="false">(R17-S17)*E17</f>
        <v>-2474.34551000001</v>
      </c>
      <c r="U17" s="61" t="n">
        <v>0.14445</v>
      </c>
      <c r="V17" s="57" t="n">
        <v>0.1428</v>
      </c>
      <c r="W17" s="62" t="n">
        <f aca="false">(U17-V17)*G17</f>
        <v>635.469449999994</v>
      </c>
      <c r="X17" s="63" t="n">
        <f aca="false">W17+T17+Q17</f>
        <v>4746.09673999995</v>
      </c>
      <c r="Y17" s="63" t="n">
        <f aca="false">IFERROR(C17/B17,0)</f>
        <v>482.435381964388</v>
      </c>
    </row>
    <row r="18" s="49" customFormat="true" ht="15" hidden="false" customHeight="false" outlineLevel="0" collapsed="false">
      <c r="A18" s="50" t="n">
        <v>45658</v>
      </c>
      <c r="B18" s="51" t="n">
        <v>3506</v>
      </c>
      <c r="C18" s="52" t="n">
        <v>2240945</v>
      </c>
      <c r="D18" s="52" t="n">
        <v>500</v>
      </c>
      <c r="E18" s="52" t="n">
        <v>364204</v>
      </c>
      <c r="F18" s="52" t="n">
        <v>7</v>
      </c>
      <c r="G18" s="52" t="n">
        <v>150600</v>
      </c>
      <c r="H18" s="52" t="n">
        <f aca="false">F18+D18+B18</f>
        <v>4013</v>
      </c>
      <c r="I18" s="52" t="n">
        <f aca="false">G18+E18+C18</f>
        <v>2755749</v>
      </c>
      <c r="J18" s="53" t="s">
        <v>40</v>
      </c>
      <c r="K18" s="53" t="s">
        <v>41</v>
      </c>
      <c r="L18" s="54" t="s">
        <v>15</v>
      </c>
      <c r="M18" s="41"/>
      <c r="N18" s="55" t="n">
        <f aca="false">A18</f>
        <v>45658</v>
      </c>
      <c r="O18" s="56" t="n">
        <v>0.16029</v>
      </c>
      <c r="P18" s="57" t="n">
        <v>0.1428</v>
      </c>
      <c r="Q18" s="58" t="n">
        <f aca="false">(O18-P18)*C18</f>
        <v>39194.12805</v>
      </c>
      <c r="R18" s="56" t="n">
        <v>0.14796</v>
      </c>
      <c r="S18" s="59" t="n">
        <v>0.1428</v>
      </c>
      <c r="T18" s="60" t="n">
        <f aca="false">(R18-S18)*E18</f>
        <v>1879.29264</v>
      </c>
      <c r="U18" s="61" t="n">
        <v>0.15772</v>
      </c>
      <c r="V18" s="57" t="n">
        <v>0.1428</v>
      </c>
      <c r="W18" s="62" t="n">
        <f aca="false">(U18-V18)*G18</f>
        <v>2246.952</v>
      </c>
      <c r="X18" s="63" t="n">
        <f aca="false">W18+T18+Q18</f>
        <v>43320.3726899999</v>
      </c>
      <c r="Y18" s="63" t="n">
        <f aca="false">IFERROR(C18/B18,0)</f>
        <v>639.174272675414</v>
      </c>
    </row>
    <row r="19" s="49" customFormat="true" ht="15" hidden="false" customHeight="false" outlineLevel="0" collapsed="false">
      <c r="A19" s="50" t="n">
        <v>45627</v>
      </c>
      <c r="B19" s="51" t="n">
        <v>3562</v>
      </c>
      <c r="C19" s="52" t="n">
        <v>2382658</v>
      </c>
      <c r="D19" s="52" t="n">
        <v>508</v>
      </c>
      <c r="E19" s="52" t="n">
        <v>387047</v>
      </c>
      <c r="F19" s="52" t="n">
        <v>8</v>
      </c>
      <c r="G19" s="52" t="n">
        <v>173275</v>
      </c>
      <c r="H19" s="52" t="n">
        <f aca="false">F19+D19+B19</f>
        <v>4078</v>
      </c>
      <c r="I19" s="52" t="n">
        <f aca="false">G19+E19+C19</f>
        <v>2942980</v>
      </c>
      <c r="J19" s="53" t="s">
        <v>40</v>
      </c>
      <c r="K19" s="53" t="s">
        <v>41</v>
      </c>
      <c r="L19" s="54" t="s">
        <v>15</v>
      </c>
      <c r="M19" s="41"/>
      <c r="N19" s="55" t="n">
        <f aca="false">A19</f>
        <v>45627</v>
      </c>
      <c r="O19" s="56" t="n">
        <v>0.16029</v>
      </c>
      <c r="P19" s="57" t="n">
        <v>0.1428</v>
      </c>
      <c r="Q19" s="58" t="n">
        <f aca="false">(O19-P19)*C19</f>
        <v>41672.68842</v>
      </c>
      <c r="R19" s="56" t="n">
        <v>0.14796</v>
      </c>
      <c r="S19" s="59" t="n">
        <v>0.1428</v>
      </c>
      <c r="T19" s="60" t="n">
        <f aca="false">(R19-S19)*E19</f>
        <v>1997.16252</v>
      </c>
      <c r="U19" s="61" t="n">
        <v>0.15772</v>
      </c>
      <c r="V19" s="57" t="n">
        <v>0.1428</v>
      </c>
      <c r="W19" s="62" t="n">
        <f aca="false">(U19-V19)*G19</f>
        <v>2585.263</v>
      </c>
      <c r="X19" s="63" t="n">
        <f aca="false">W19+T19+Q19</f>
        <v>46255.1139399999</v>
      </c>
      <c r="Y19" s="63" t="n">
        <f aca="false">IFERROR(C19/B19,0)</f>
        <v>668.910162829871</v>
      </c>
    </row>
    <row r="20" s="49" customFormat="true" ht="15" hidden="false" customHeight="false" outlineLevel="0" collapsed="false">
      <c r="A20" s="50" t="n">
        <v>45597</v>
      </c>
      <c r="B20" s="51" t="n">
        <v>3633</v>
      </c>
      <c r="C20" s="52" t="n">
        <v>2255795</v>
      </c>
      <c r="D20" s="52" t="n">
        <v>515</v>
      </c>
      <c r="E20" s="52" t="n">
        <v>319606</v>
      </c>
      <c r="F20" s="52" t="n">
        <v>8</v>
      </c>
      <c r="G20" s="52" t="n">
        <v>175815</v>
      </c>
      <c r="H20" s="52" t="n">
        <f aca="false">F20+D20+B20</f>
        <v>4156</v>
      </c>
      <c r="I20" s="52" t="n">
        <f aca="false">G20+E20+C20</f>
        <v>2751216</v>
      </c>
      <c r="J20" s="53" t="s">
        <v>40</v>
      </c>
      <c r="K20" s="53" t="s">
        <v>41</v>
      </c>
      <c r="L20" s="54" t="s">
        <v>15</v>
      </c>
      <c r="M20" s="41"/>
      <c r="N20" s="55" t="n">
        <f aca="false">A20</f>
        <v>45597</v>
      </c>
      <c r="O20" s="56" t="n">
        <v>0.16029</v>
      </c>
      <c r="P20" s="57" t="n">
        <v>0.1428</v>
      </c>
      <c r="Q20" s="58" t="n">
        <f aca="false">(O20-P20)*C20</f>
        <v>39453.85455</v>
      </c>
      <c r="R20" s="56" t="n">
        <v>0.14796</v>
      </c>
      <c r="S20" s="59" t="n">
        <v>0.1428</v>
      </c>
      <c r="T20" s="60" t="n">
        <f aca="false">(R20-S20)*E20</f>
        <v>1649.16696</v>
      </c>
      <c r="U20" s="61" t="n">
        <v>0.15772</v>
      </c>
      <c r="V20" s="57" t="n">
        <v>0.1428</v>
      </c>
      <c r="W20" s="62" t="n">
        <f aca="false">(U20-V20)*G20</f>
        <v>2623.1598</v>
      </c>
      <c r="X20" s="63" t="n">
        <f aca="false">W20+T20+Q20</f>
        <v>43726.18131</v>
      </c>
      <c r="Y20" s="63" t="n">
        <f aca="false">IFERROR(C20/B20,0)</f>
        <v>620.917974126067</v>
      </c>
    </row>
    <row r="21" s="49" customFormat="true" ht="15" hidden="false" customHeight="false" outlineLevel="0" collapsed="false">
      <c r="A21" s="50" t="n">
        <v>45566</v>
      </c>
      <c r="B21" s="51" t="n">
        <v>3694</v>
      </c>
      <c r="C21" s="52" t="n">
        <v>1519259</v>
      </c>
      <c r="D21" s="52" t="n">
        <v>517</v>
      </c>
      <c r="E21" s="52" t="n">
        <v>243675</v>
      </c>
      <c r="F21" s="52" t="n">
        <v>8</v>
      </c>
      <c r="G21" s="52" t="n">
        <v>155501</v>
      </c>
      <c r="H21" s="52" t="n">
        <f aca="false">F21+D21+B21</f>
        <v>4219</v>
      </c>
      <c r="I21" s="52" t="n">
        <f aca="false">G21+E21+C21</f>
        <v>1918435</v>
      </c>
      <c r="J21" s="53" t="s">
        <v>40</v>
      </c>
      <c r="K21" s="53" t="s">
        <v>41</v>
      </c>
      <c r="L21" s="54" t="s">
        <v>15</v>
      </c>
      <c r="M21" s="41"/>
      <c r="N21" s="55" t="n">
        <f aca="false">A21</f>
        <v>45566</v>
      </c>
      <c r="O21" s="56" t="n">
        <v>0.16055</v>
      </c>
      <c r="P21" s="57" t="n">
        <v>0.1428</v>
      </c>
      <c r="Q21" s="58" t="n">
        <f aca="false">(O21-P21)*C21</f>
        <v>26966.84725</v>
      </c>
      <c r="R21" s="56" t="n">
        <v>0.14823</v>
      </c>
      <c r="S21" s="59" t="n">
        <v>0.1428</v>
      </c>
      <c r="T21" s="60" t="n">
        <f aca="false">(R21-S21)*E21</f>
        <v>1323.15525</v>
      </c>
      <c r="U21" s="61" t="n">
        <v>0.11282</v>
      </c>
      <c r="V21" s="57" t="n">
        <v>0.1428</v>
      </c>
      <c r="W21" s="62" t="n">
        <f aca="false">(U21-V21)*G21</f>
        <v>-4661.91998</v>
      </c>
      <c r="X21" s="63" t="n">
        <f aca="false">W21+T21+Q21</f>
        <v>23628.08252</v>
      </c>
      <c r="Y21" s="63" t="n">
        <f aca="false">IFERROR(C21/B21,0)</f>
        <v>411.277476989713</v>
      </c>
    </row>
    <row r="22" s="49" customFormat="true" ht="15" hidden="false" customHeight="false" outlineLevel="0" collapsed="false">
      <c r="A22" s="50" t="n">
        <v>45536</v>
      </c>
      <c r="B22" s="51" t="n">
        <v>3774</v>
      </c>
      <c r="C22" s="52" t="n">
        <v>1513722</v>
      </c>
      <c r="D22" s="52" t="n">
        <v>522</v>
      </c>
      <c r="E22" s="52" t="n">
        <v>236141</v>
      </c>
      <c r="F22" s="52" t="n">
        <v>8</v>
      </c>
      <c r="G22" s="52" t="n">
        <v>173563</v>
      </c>
      <c r="H22" s="52" t="n">
        <f aca="false">F22+D22+B22</f>
        <v>4304</v>
      </c>
      <c r="I22" s="52" t="n">
        <f aca="false">G22+E22+C22</f>
        <v>1923426</v>
      </c>
      <c r="J22" s="53" t="s">
        <v>40</v>
      </c>
      <c r="K22" s="53" t="s">
        <v>41</v>
      </c>
      <c r="L22" s="54" t="s">
        <v>15</v>
      </c>
      <c r="M22" s="41"/>
      <c r="N22" s="55" t="n">
        <f aca="false">A22</f>
        <v>45536</v>
      </c>
      <c r="O22" s="56" t="n">
        <v>0.16055</v>
      </c>
      <c r="P22" s="57" t="n">
        <v>0.1428</v>
      </c>
      <c r="Q22" s="58" t="n">
        <f aca="false">(O22-P22)*C22</f>
        <v>26868.5655</v>
      </c>
      <c r="R22" s="56" t="n">
        <v>0.14823</v>
      </c>
      <c r="S22" s="59" t="n">
        <v>0.1428</v>
      </c>
      <c r="T22" s="60" t="n">
        <f aca="false">(R22-S22)*E22</f>
        <v>1282.24563</v>
      </c>
      <c r="U22" s="61" t="n">
        <v>0.11282</v>
      </c>
      <c r="V22" s="57" t="n">
        <v>0.1428</v>
      </c>
      <c r="W22" s="62" t="n">
        <f aca="false">(U22-V22)*G22</f>
        <v>-5203.41874</v>
      </c>
      <c r="X22" s="63" t="n">
        <f aca="false">W22+T22+Q22</f>
        <v>22947.39239</v>
      </c>
      <c r="Y22" s="63" t="n">
        <f aca="false">IFERROR(C22/B22,0)</f>
        <v>401.092209856916</v>
      </c>
    </row>
    <row r="23" s="49" customFormat="true" ht="15" hidden="false" customHeight="false" outlineLevel="0" collapsed="false">
      <c r="A23" s="50" t="n">
        <v>45505</v>
      </c>
      <c r="B23" s="51" t="n">
        <v>3816</v>
      </c>
      <c r="C23" s="52" t="n">
        <v>1677004</v>
      </c>
      <c r="D23" s="52" t="n">
        <v>525</v>
      </c>
      <c r="E23" s="52" t="n">
        <v>240849</v>
      </c>
      <c r="F23" s="52" t="n">
        <v>8</v>
      </c>
      <c r="G23" s="52" t="n">
        <v>172939</v>
      </c>
      <c r="H23" s="52" t="n">
        <f aca="false">F23+D23+B23</f>
        <v>4349</v>
      </c>
      <c r="I23" s="52" t="n">
        <f aca="false">G23+E23+C23</f>
        <v>2090792</v>
      </c>
      <c r="J23" s="53" t="s">
        <v>40</v>
      </c>
      <c r="K23" s="53" t="s">
        <v>41</v>
      </c>
      <c r="L23" s="54" t="s">
        <v>15</v>
      </c>
      <c r="M23" s="41"/>
      <c r="N23" s="55" t="n">
        <f aca="false">A23</f>
        <v>45505</v>
      </c>
      <c r="O23" s="56" t="n">
        <v>0.16055</v>
      </c>
      <c r="P23" s="57" t="n">
        <v>0.1428</v>
      </c>
      <c r="Q23" s="58" t="n">
        <f aca="false">(O23-P23)*C23</f>
        <v>29766.821</v>
      </c>
      <c r="R23" s="56" t="n">
        <v>0.14823</v>
      </c>
      <c r="S23" s="59" t="n">
        <v>0.1428</v>
      </c>
      <c r="T23" s="60" t="n">
        <f aca="false">(R23-S23)*E23</f>
        <v>1307.81007</v>
      </c>
      <c r="U23" s="61" t="n">
        <v>0.11282</v>
      </c>
      <c r="V23" s="57" t="n">
        <v>0.1428</v>
      </c>
      <c r="W23" s="62" t="n">
        <f aca="false">(U23-V23)*G23</f>
        <v>-5184.71122</v>
      </c>
      <c r="X23" s="63" t="n">
        <f aca="false">W23+T23+Q23</f>
        <v>25889.91985</v>
      </c>
      <c r="Y23" s="63" t="n">
        <f aca="false">IFERROR(C23/B23,0)</f>
        <v>439.466457023061</v>
      </c>
    </row>
    <row r="24" s="49" customFormat="true" ht="15" hidden="false" customHeight="false" outlineLevel="0" collapsed="false">
      <c r="A24" s="50" t="n">
        <v>45474</v>
      </c>
      <c r="B24" s="51" t="n">
        <v>3849</v>
      </c>
      <c r="C24" s="52" t="n">
        <v>1849224</v>
      </c>
      <c r="D24" s="52" t="n">
        <v>531</v>
      </c>
      <c r="E24" s="52" t="n">
        <v>265769</v>
      </c>
      <c r="F24" s="52" t="n">
        <v>8</v>
      </c>
      <c r="G24" s="52" t="n">
        <v>189490</v>
      </c>
      <c r="H24" s="52" t="n">
        <f aca="false">F24+D24+B24</f>
        <v>4388</v>
      </c>
      <c r="I24" s="52" t="n">
        <f aca="false">G24+E24+C24</f>
        <v>2304483</v>
      </c>
      <c r="J24" s="53" t="s">
        <v>40</v>
      </c>
      <c r="K24" s="53" t="s">
        <v>41</v>
      </c>
      <c r="L24" s="54" t="s">
        <v>15</v>
      </c>
      <c r="M24" s="41"/>
      <c r="N24" s="55" t="n">
        <f aca="false">A24</f>
        <v>45474</v>
      </c>
      <c r="O24" s="56" t="n">
        <v>0.18213</v>
      </c>
      <c r="P24" s="57" t="n">
        <v>0.1428</v>
      </c>
      <c r="Q24" s="58" t="n">
        <f aca="false">(O24-P24)*C24</f>
        <v>72729.97992</v>
      </c>
      <c r="R24" s="56" t="n">
        <v>0.17262</v>
      </c>
      <c r="S24" s="59" t="n">
        <v>0.1428</v>
      </c>
      <c r="T24" s="60" t="n">
        <f aca="false">(R24-S24)*E24</f>
        <v>7925.23158</v>
      </c>
      <c r="U24" s="61" t="n">
        <v>0.10243</v>
      </c>
      <c r="V24" s="57" t="n">
        <v>0.1428</v>
      </c>
      <c r="W24" s="62" t="n">
        <f aca="false">(U24-V24)*G24</f>
        <v>-7649.7113</v>
      </c>
      <c r="X24" s="63" t="n">
        <f aca="false">W24+T24+Q24</f>
        <v>73005.5002</v>
      </c>
      <c r="Y24" s="63" t="n">
        <f aca="false">IFERROR(C24/B24,0)</f>
        <v>480.442712392829</v>
      </c>
    </row>
    <row r="25" s="49" customFormat="true" ht="15" hidden="false" customHeight="false" outlineLevel="0" collapsed="false">
      <c r="A25" s="50" t="n">
        <v>45444</v>
      </c>
      <c r="B25" s="51" t="n">
        <v>3883</v>
      </c>
      <c r="C25" s="52" t="n">
        <v>2427864</v>
      </c>
      <c r="D25" s="52" t="n">
        <v>535</v>
      </c>
      <c r="E25" s="52" t="n">
        <v>313401</v>
      </c>
      <c r="F25" s="52" t="n">
        <v>8</v>
      </c>
      <c r="G25" s="52" t="n">
        <v>225868</v>
      </c>
      <c r="H25" s="52" t="n">
        <f aca="false">F25+D25+B25</f>
        <v>4426</v>
      </c>
      <c r="I25" s="52" t="n">
        <f aca="false">G25+E25+C25</f>
        <v>2967133</v>
      </c>
      <c r="J25" s="53" t="s">
        <v>40</v>
      </c>
      <c r="K25" s="53" t="s">
        <v>41</v>
      </c>
      <c r="L25" s="54" t="s">
        <v>15</v>
      </c>
      <c r="M25" s="41"/>
      <c r="N25" s="55" t="n">
        <f aca="false">A25</f>
        <v>45444</v>
      </c>
      <c r="O25" s="56" t="n">
        <v>0.18213</v>
      </c>
      <c r="P25" s="57" t="n">
        <v>0.1428</v>
      </c>
      <c r="Q25" s="58" t="n">
        <f aca="false">(O25-P25)*C25</f>
        <v>95487.8911199999</v>
      </c>
      <c r="R25" s="56" t="n">
        <v>0.17262</v>
      </c>
      <c r="S25" s="59" t="n">
        <v>0.1428</v>
      </c>
      <c r="T25" s="60" t="n">
        <f aca="false">(R25-S25)*E25</f>
        <v>9345.61782</v>
      </c>
      <c r="U25" s="61" t="n">
        <v>0.10243</v>
      </c>
      <c r="V25" s="57" t="n">
        <v>0.1428</v>
      </c>
      <c r="W25" s="62" t="n">
        <f aca="false">(U25-V25)*G25</f>
        <v>-9118.29116</v>
      </c>
      <c r="X25" s="63" t="n">
        <f aca="false">W25+T25+Q25</f>
        <v>95715.2177799999</v>
      </c>
      <c r="Y25" s="63" t="n">
        <f aca="false">IFERROR(C25/B25,0)</f>
        <v>625.254699974247</v>
      </c>
    </row>
    <row r="26" s="49" customFormat="true" ht="15" hidden="false" customHeight="false" outlineLevel="0" collapsed="false">
      <c r="A26" s="50" t="n">
        <v>45413</v>
      </c>
      <c r="B26" s="51" t="n">
        <v>3917</v>
      </c>
      <c r="C26" s="52" t="n">
        <v>1788364</v>
      </c>
      <c r="D26" s="52" t="n">
        <v>541</v>
      </c>
      <c r="E26" s="52" t="n">
        <v>258355</v>
      </c>
      <c r="F26" s="52" t="n">
        <v>9</v>
      </c>
      <c r="G26" s="52" t="n">
        <v>180897</v>
      </c>
      <c r="H26" s="52" t="n">
        <f aca="false">F26+D26+B26</f>
        <v>4467</v>
      </c>
      <c r="I26" s="52" t="n">
        <f aca="false">G26+E26+C26</f>
        <v>2227616</v>
      </c>
      <c r="J26" s="53" t="s">
        <v>40</v>
      </c>
      <c r="K26" s="53" t="s">
        <v>41</v>
      </c>
      <c r="L26" s="54" t="s">
        <v>15</v>
      </c>
      <c r="M26" s="41"/>
      <c r="N26" s="55" t="n">
        <f aca="false">A26</f>
        <v>45413</v>
      </c>
      <c r="O26" s="56" t="n">
        <v>0.18213</v>
      </c>
      <c r="P26" s="57" t="n">
        <v>0.1428</v>
      </c>
      <c r="Q26" s="58" t="n">
        <f aca="false">(O26-P26)*C26</f>
        <v>70336.35612</v>
      </c>
      <c r="R26" s="56" t="n">
        <v>0.17262</v>
      </c>
      <c r="S26" s="59" t="n">
        <v>0.1428</v>
      </c>
      <c r="T26" s="60" t="n">
        <f aca="false">(R26-S26)*E26</f>
        <v>7704.1461</v>
      </c>
      <c r="U26" s="61" t="n">
        <v>0.10243</v>
      </c>
      <c r="V26" s="57" t="n">
        <v>0.1428</v>
      </c>
      <c r="W26" s="62" t="n">
        <f aca="false">(U26-V26)*G26</f>
        <v>-7302.81189</v>
      </c>
      <c r="X26" s="63" t="n">
        <f aca="false">W26+T26+Q26</f>
        <v>70737.69033</v>
      </c>
      <c r="Y26" s="63" t="n">
        <f aca="false">IFERROR(C26/B26,0)</f>
        <v>456.564717896349</v>
      </c>
    </row>
    <row r="27" s="49" customFormat="true" ht="15" hidden="false" customHeight="false" outlineLevel="0" collapsed="false">
      <c r="A27" s="50" t="n">
        <v>45383</v>
      </c>
      <c r="B27" s="51" t="n">
        <v>3942</v>
      </c>
      <c r="C27" s="52" t="n">
        <v>1448300</v>
      </c>
      <c r="D27" s="52" t="n">
        <v>545</v>
      </c>
      <c r="E27" s="52" t="n">
        <v>236680</v>
      </c>
      <c r="F27" s="52" t="n">
        <v>8</v>
      </c>
      <c r="G27" s="52" t="n">
        <v>185571</v>
      </c>
      <c r="H27" s="52" t="n">
        <f aca="false">F27+D27+B27</f>
        <v>4495</v>
      </c>
      <c r="I27" s="52" t="n">
        <f aca="false">G27+E27+C27</f>
        <v>1870551</v>
      </c>
      <c r="J27" s="53" t="s">
        <v>40</v>
      </c>
      <c r="K27" s="53" t="s">
        <v>41</v>
      </c>
      <c r="L27" s="54" t="s">
        <v>15</v>
      </c>
      <c r="M27" s="41"/>
      <c r="N27" s="55" t="n">
        <f aca="false">A27</f>
        <v>45383</v>
      </c>
      <c r="O27" s="56" t="n">
        <v>0.18213</v>
      </c>
      <c r="P27" s="57" t="n">
        <v>0.1428</v>
      </c>
      <c r="Q27" s="58" t="n">
        <f aca="false">(O27-P27)*C27</f>
        <v>56961.639</v>
      </c>
      <c r="R27" s="56" t="n">
        <v>0.17262</v>
      </c>
      <c r="S27" s="59" t="n">
        <v>0.1428</v>
      </c>
      <c r="T27" s="60" t="n">
        <f aca="false">(R27-S27)*E27</f>
        <v>7057.7976</v>
      </c>
      <c r="U27" s="61" t="n">
        <v>0.14394</v>
      </c>
      <c r="V27" s="57" t="n">
        <v>0.1428</v>
      </c>
      <c r="W27" s="62" t="n">
        <f aca="false">(U27-V27)*G27</f>
        <v>211.55094</v>
      </c>
      <c r="X27" s="63" t="n">
        <f aca="false">W27+T27+Q27</f>
        <v>64230.98754</v>
      </c>
      <c r="Y27" s="63" t="n">
        <f aca="false">IFERROR(C27/B27,0)</f>
        <v>367.40233384069</v>
      </c>
    </row>
    <row r="28" s="49" customFormat="true" ht="15" hidden="false" customHeight="false" outlineLevel="0" collapsed="false">
      <c r="A28" s="50" t="n">
        <v>45352</v>
      </c>
      <c r="B28" s="51" t="n">
        <v>3985</v>
      </c>
      <c r="C28" s="52" t="n">
        <v>1989367</v>
      </c>
      <c r="D28" s="52" t="n">
        <v>546</v>
      </c>
      <c r="E28" s="52" t="n">
        <v>327193</v>
      </c>
      <c r="F28" s="52" t="n">
        <v>8</v>
      </c>
      <c r="G28" s="52" t="n">
        <v>187119</v>
      </c>
      <c r="H28" s="52" t="n">
        <f aca="false">F28+D28+B28</f>
        <v>4539</v>
      </c>
      <c r="I28" s="52" t="n">
        <f aca="false">G28+E28+C28</f>
        <v>2503679</v>
      </c>
      <c r="J28" s="53" t="s">
        <v>40</v>
      </c>
      <c r="K28" s="53" t="s">
        <v>41</v>
      </c>
      <c r="L28" s="54" t="s">
        <v>15</v>
      </c>
      <c r="M28" s="41"/>
      <c r="N28" s="55" t="n">
        <f aca="false">A28</f>
        <v>45352</v>
      </c>
      <c r="O28" s="56" t="n">
        <v>0.18213</v>
      </c>
      <c r="P28" s="57" t="n">
        <v>0.1428</v>
      </c>
      <c r="Q28" s="58" t="n">
        <f aca="false">(O28-P28)*C28</f>
        <v>78241.80411</v>
      </c>
      <c r="R28" s="56" t="n">
        <v>0.17262</v>
      </c>
      <c r="S28" s="59" t="n">
        <v>0.1428</v>
      </c>
      <c r="T28" s="60" t="n">
        <f aca="false">(R28-S28)*E28</f>
        <v>9756.89526</v>
      </c>
      <c r="U28" s="61" t="n">
        <v>0.14394</v>
      </c>
      <c r="V28" s="57" t="n">
        <v>0.1428</v>
      </c>
      <c r="W28" s="62" t="n">
        <f aca="false">(U28-V28)*G28</f>
        <v>213.31566</v>
      </c>
      <c r="X28" s="63" t="n">
        <f aca="false">W28+T28+Q28</f>
        <v>88212.01503</v>
      </c>
      <c r="Y28" s="63" t="n">
        <f aca="false">IFERROR(C28/B28,0)</f>
        <v>499.213801756587</v>
      </c>
    </row>
    <row r="29" s="49" customFormat="true" ht="15" hidden="false" customHeight="false" outlineLevel="0" collapsed="false">
      <c r="A29" s="50" t="n">
        <v>45323</v>
      </c>
      <c r="B29" s="51" t="n">
        <v>4017</v>
      </c>
      <c r="C29" s="52" t="n">
        <v>1880564</v>
      </c>
      <c r="D29" s="52" t="n">
        <v>547</v>
      </c>
      <c r="E29" s="52" t="n">
        <v>302138</v>
      </c>
      <c r="F29" s="52" t="n">
        <v>8</v>
      </c>
      <c r="G29" s="52" t="n">
        <v>199520</v>
      </c>
      <c r="H29" s="52" t="n">
        <f aca="false">F29+D29+B29</f>
        <v>4572</v>
      </c>
      <c r="I29" s="52" t="n">
        <f aca="false">G29+E29+C29</f>
        <v>2382222</v>
      </c>
      <c r="J29" s="53" t="s">
        <v>40</v>
      </c>
      <c r="K29" s="53" t="s">
        <v>41</v>
      </c>
      <c r="L29" s="54" t="s">
        <v>15</v>
      </c>
      <c r="M29" s="41"/>
      <c r="N29" s="55" t="n">
        <f aca="false">A29</f>
        <v>45323</v>
      </c>
      <c r="O29" s="56" t="n">
        <v>0.18213</v>
      </c>
      <c r="P29" s="57" t="n">
        <v>0.1428</v>
      </c>
      <c r="Q29" s="58" t="n">
        <f aca="false">(O29-P29)*C29</f>
        <v>73962.58212</v>
      </c>
      <c r="R29" s="56" t="n">
        <v>0.17262</v>
      </c>
      <c r="S29" s="59" t="n">
        <v>0.1428</v>
      </c>
      <c r="T29" s="60" t="n">
        <f aca="false">(R29-S29)*E29</f>
        <v>9009.75516</v>
      </c>
      <c r="U29" s="61" t="n">
        <v>0.14394</v>
      </c>
      <c r="V29" s="57" t="n">
        <v>0.1428</v>
      </c>
      <c r="W29" s="62" t="n">
        <f aca="false">(U29-V29)*G29</f>
        <v>227.4528</v>
      </c>
      <c r="X29" s="63" t="n">
        <f aca="false">W29+T29+Q29</f>
        <v>83199.79008</v>
      </c>
      <c r="Y29" s="63" t="n">
        <f aca="false">IFERROR(C29/B29,0)</f>
        <v>468.151356733881</v>
      </c>
    </row>
    <row r="30" s="49" customFormat="true" ht="15" hidden="false" customHeight="false" outlineLevel="0" collapsed="false">
      <c r="A30" s="50" t="n">
        <v>45292</v>
      </c>
      <c r="B30" s="51" t="n">
        <v>4056</v>
      </c>
      <c r="C30" s="52" t="n">
        <v>2253121</v>
      </c>
      <c r="D30" s="52" t="n">
        <v>549</v>
      </c>
      <c r="E30" s="52" t="n">
        <v>347925</v>
      </c>
      <c r="F30" s="52" t="n">
        <v>9</v>
      </c>
      <c r="G30" s="52" t="n">
        <v>406870</v>
      </c>
      <c r="H30" s="52" t="n">
        <f aca="false">F30+D30+B30</f>
        <v>4614</v>
      </c>
      <c r="I30" s="52" t="n">
        <f aca="false">G30+E30+C30</f>
        <v>3007916</v>
      </c>
      <c r="J30" s="53" t="s">
        <v>40</v>
      </c>
      <c r="K30" s="53" t="s">
        <v>41</v>
      </c>
      <c r="L30" s="54" t="s">
        <v>15</v>
      </c>
      <c r="M30" s="41"/>
      <c r="N30" s="55" t="n">
        <f aca="false">A30</f>
        <v>45292</v>
      </c>
      <c r="O30" s="56" t="n">
        <v>0.18213</v>
      </c>
      <c r="P30" s="57" t="n">
        <v>0.1428</v>
      </c>
      <c r="Q30" s="58" t="n">
        <f aca="false">(O30-P30)*C30</f>
        <v>88615.2489299999</v>
      </c>
      <c r="R30" s="56" t="n">
        <v>0.17262</v>
      </c>
      <c r="S30" s="59" t="n">
        <v>0.1428</v>
      </c>
      <c r="T30" s="60" t="n">
        <f aca="false">(R30-S30)*E30</f>
        <v>10375.1235</v>
      </c>
      <c r="U30" s="61" t="n">
        <v>0.21015</v>
      </c>
      <c r="V30" s="57" t="n">
        <v>0.1428</v>
      </c>
      <c r="W30" s="62" t="n">
        <f aca="false">(U30-V30)*G30</f>
        <v>27402.6945</v>
      </c>
      <c r="X30" s="63" t="n">
        <f aca="false">W30+T30+Q30</f>
        <v>126393.06693</v>
      </c>
      <c r="Y30" s="63" t="n">
        <f aca="false">IFERROR(C30/B30,0)</f>
        <v>555.503205128205</v>
      </c>
    </row>
    <row r="31" s="49" customFormat="true" ht="15" hidden="false" customHeight="false" outlineLevel="0" collapsed="false">
      <c r="A31" s="50" t="n">
        <v>45261</v>
      </c>
      <c r="B31" s="51" t="n">
        <v>4096</v>
      </c>
      <c r="C31" s="52" t="n">
        <v>2675477</v>
      </c>
      <c r="D31" s="52" t="n">
        <v>557</v>
      </c>
      <c r="E31" s="52" t="n">
        <v>414277</v>
      </c>
      <c r="F31" s="52" t="n">
        <v>9</v>
      </c>
      <c r="G31" s="52" t="n">
        <v>250779</v>
      </c>
      <c r="H31" s="52" t="n">
        <f aca="false">F31+D31+B31</f>
        <v>4662</v>
      </c>
      <c r="I31" s="52" t="n">
        <f aca="false">G31+E31+C31</f>
        <v>3340533</v>
      </c>
      <c r="J31" s="53" t="s">
        <v>40</v>
      </c>
      <c r="K31" s="53" t="s">
        <v>41</v>
      </c>
      <c r="L31" s="54" t="s">
        <v>15</v>
      </c>
      <c r="M31" s="41"/>
      <c r="N31" s="55" t="n">
        <f aca="false">A31</f>
        <v>45261</v>
      </c>
      <c r="O31" s="56" t="n">
        <v>0.18213</v>
      </c>
      <c r="P31" s="57" t="n">
        <v>0.1428</v>
      </c>
      <c r="Q31" s="58" t="n">
        <f aca="false">(O31-P31)*C31</f>
        <v>105226.51041</v>
      </c>
      <c r="R31" s="56" t="n">
        <v>0.17262</v>
      </c>
      <c r="S31" s="59" t="n">
        <v>0.1428</v>
      </c>
      <c r="T31" s="60" t="n">
        <f aca="false">(R31-S31)*E31</f>
        <v>12353.74014</v>
      </c>
      <c r="U31" s="61" t="n">
        <v>0.21015</v>
      </c>
      <c r="V31" s="57" t="n">
        <v>0.1428</v>
      </c>
      <c r="W31" s="62" t="n">
        <f aca="false">(U31-V31)*G31</f>
        <v>16889.96565</v>
      </c>
      <c r="X31" s="63" t="n">
        <f aca="false">W31+T31+Q31</f>
        <v>134470.2162</v>
      </c>
      <c r="Y31" s="63" t="n">
        <f aca="false">IFERROR(C31/B31,0)</f>
        <v>653.192626953125</v>
      </c>
    </row>
    <row r="32" s="49" customFormat="true" ht="15" hidden="false" customHeight="false" outlineLevel="0" collapsed="false">
      <c r="A32" s="50" t="n">
        <v>45231</v>
      </c>
      <c r="B32" s="51" t="n">
        <v>4102</v>
      </c>
      <c r="C32" s="52" t="n">
        <v>2183456</v>
      </c>
      <c r="D32" s="52" t="n">
        <v>566</v>
      </c>
      <c r="E32" s="52" t="n">
        <v>368184</v>
      </c>
      <c r="F32" s="52" t="n">
        <v>10</v>
      </c>
      <c r="G32" s="52" t="n">
        <v>218546</v>
      </c>
      <c r="H32" s="52" t="n">
        <f aca="false">F32+D32+B32</f>
        <v>4678</v>
      </c>
      <c r="I32" s="52" t="n">
        <f aca="false">G32+E32+C32</f>
        <v>2770186</v>
      </c>
      <c r="J32" s="53" t="s">
        <v>40</v>
      </c>
      <c r="K32" s="53" t="s">
        <v>41</v>
      </c>
      <c r="L32" s="54" t="s">
        <v>15</v>
      </c>
      <c r="M32" s="41"/>
      <c r="N32" s="55" t="n">
        <f aca="false">A32</f>
        <v>45231</v>
      </c>
      <c r="O32" s="56" t="n">
        <v>0.18213</v>
      </c>
      <c r="P32" s="57" t="n">
        <v>0.1428</v>
      </c>
      <c r="Q32" s="58" t="n">
        <f aca="false">(O32-P32)*C32</f>
        <v>85875.32448</v>
      </c>
      <c r="R32" s="56" t="n">
        <v>0.17262</v>
      </c>
      <c r="S32" s="59" t="n">
        <v>0.1428</v>
      </c>
      <c r="T32" s="60" t="n">
        <f aca="false">(R32-S32)*E32</f>
        <v>10979.24688</v>
      </c>
      <c r="U32" s="61" t="n">
        <v>0.21015</v>
      </c>
      <c r="V32" s="57" t="n">
        <v>0.1428</v>
      </c>
      <c r="W32" s="62" t="n">
        <f aca="false">(U32-V32)*G32</f>
        <v>14719.0731</v>
      </c>
      <c r="X32" s="63" t="n">
        <f aca="false">W32+T32+Q32</f>
        <v>111573.64446</v>
      </c>
      <c r="Y32" s="63" t="n">
        <f aca="false">IFERROR(C32/B32,0)</f>
        <v>532.290589956119</v>
      </c>
    </row>
    <row r="33" s="49" customFormat="true" ht="15" hidden="false" customHeight="false" outlineLevel="0" collapsed="false">
      <c r="A33" s="50" t="n">
        <v>45200</v>
      </c>
      <c r="B33" s="51" t="n">
        <v>4103</v>
      </c>
      <c r="C33" s="52" t="n">
        <v>1862099</v>
      </c>
      <c r="D33" s="52" t="n">
        <v>567</v>
      </c>
      <c r="E33" s="52" t="n">
        <v>298887</v>
      </c>
      <c r="F33" s="52" t="n">
        <v>11</v>
      </c>
      <c r="G33" s="52" t="n">
        <v>205319</v>
      </c>
      <c r="H33" s="52" t="n">
        <f aca="false">F33+D33+B33</f>
        <v>4681</v>
      </c>
      <c r="I33" s="52" t="n">
        <f aca="false">G33+E33+C33</f>
        <v>2366305</v>
      </c>
      <c r="J33" s="53" t="s">
        <v>42</v>
      </c>
      <c r="K33" s="53" t="s">
        <v>43</v>
      </c>
      <c r="L33" s="54" t="s">
        <v>15</v>
      </c>
      <c r="M33" s="41"/>
      <c r="N33" s="55" t="n">
        <f aca="false">A33</f>
        <v>45200</v>
      </c>
      <c r="O33" s="56" t="n">
        <v>0.14115</v>
      </c>
      <c r="P33" s="57" t="n">
        <v>0.23787</v>
      </c>
      <c r="Q33" s="58" t="n">
        <f aca="false">(O33-P33)*C33</f>
        <v>-180102.21528</v>
      </c>
      <c r="R33" s="56" t="n">
        <v>0.13393</v>
      </c>
      <c r="S33" s="59" t="n">
        <v>0.23787</v>
      </c>
      <c r="T33" s="60" t="n">
        <f aca="false">(R33-S33)*E33</f>
        <v>-31066.31478</v>
      </c>
      <c r="U33" s="61" t="n">
        <v>0.11078</v>
      </c>
      <c r="V33" s="57" t="n">
        <v>0.23787</v>
      </c>
      <c r="W33" s="62" t="n">
        <f aca="false">(U33-V33)*G33</f>
        <v>-26093.99171</v>
      </c>
      <c r="X33" s="63" t="n">
        <f aca="false">W33+T33+Q33</f>
        <v>-237262.52177</v>
      </c>
      <c r="Y33" s="63" t="n">
        <f aca="false">IFERROR(C33/B33,0)</f>
        <v>453.83841091884</v>
      </c>
    </row>
    <row r="34" s="49" customFormat="true" ht="15" hidden="false" customHeight="false" outlineLevel="0" collapsed="false">
      <c r="A34" s="50" t="n">
        <v>45170</v>
      </c>
      <c r="B34" s="51" t="n">
        <v>4184</v>
      </c>
      <c r="C34" s="52" t="n">
        <v>1681616</v>
      </c>
      <c r="D34" s="52" t="n">
        <v>569</v>
      </c>
      <c r="E34" s="52" t="n">
        <v>261726</v>
      </c>
      <c r="F34" s="52" t="n">
        <v>10</v>
      </c>
      <c r="G34" s="52" t="n">
        <v>240725</v>
      </c>
      <c r="H34" s="52" t="n">
        <f aca="false">F34+D34+B34</f>
        <v>4763</v>
      </c>
      <c r="I34" s="52" t="n">
        <f aca="false">G34+E34+C34</f>
        <v>2184067</v>
      </c>
      <c r="J34" s="53" t="s">
        <v>42</v>
      </c>
      <c r="K34" s="53" t="s">
        <v>43</v>
      </c>
      <c r="L34" s="54" t="s">
        <v>15</v>
      </c>
      <c r="M34" s="41"/>
      <c r="N34" s="55" t="n">
        <f aca="false">A34</f>
        <v>45170</v>
      </c>
      <c r="O34" s="56" t="n">
        <v>0.14115</v>
      </c>
      <c r="P34" s="57" t="n">
        <v>0.23787</v>
      </c>
      <c r="Q34" s="58" t="n">
        <f aca="false">(O34-P34)*C34</f>
        <v>-162645.89952</v>
      </c>
      <c r="R34" s="56" t="n">
        <v>0.13393</v>
      </c>
      <c r="S34" s="59" t="n">
        <v>0.23787</v>
      </c>
      <c r="T34" s="60" t="n">
        <f aca="false">(R34-S34)*E34</f>
        <v>-27203.80044</v>
      </c>
      <c r="U34" s="61" t="n">
        <v>0.11078</v>
      </c>
      <c r="V34" s="57" t="n">
        <v>0.23787</v>
      </c>
      <c r="W34" s="62" t="n">
        <f aca="false">(U34-V34)*G34</f>
        <v>-30593.74025</v>
      </c>
      <c r="X34" s="63" t="n">
        <f aca="false">W34+T34+Q34</f>
        <v>-220443.44021</v>
      </c>
      <c r="Y34" s="63" t="n">
        <f aca="false">IFERROR(C34/B34,0)</f>
        <v>401.91586998088</v>
      </c>
    </row>
    <row r="35" s="49" customFormat="true" ht="15" hidden="false" customHeight="false" outlineLevel="0" collapsed="false">
      <c r="A35" s="50" t="n">
        <v>45139</v>
      </c>
      <c r="B35" s="51" t="n">
        <v>4271</v>
      </c>
      <c r="C35" s="52" t="n">
        <v>1976043</v>
      </c>
      <c r="D35" s="52" t="n">
        <v>576</v>
      </c>
      <c r="E35" s="52" t="n">
        <v>294940</v>
      </c>
      <c r="F35" s="52" t="n">
        <v>11</v>
      </c>
      <c r="G35" s="52" t="n">
        <v>221049</v>
      </c>
      <c r="H35" s="52" t="n">
        <f aca="false">F35+D35+B35</f>
        <v>4858</v>
      </c>
      <c r="I35" s="52" t="n">
        <f aca="false">G35+E35+C35</f>
        <v>2492032</v>
      </c>
      <c r="J35" s="53" t="s">
        <v>42</v>
      </c>
      <c r="K35" s="53" t="s">
        <v>43</v>
      </c>
      <c r="L35" s="54" t="s">
        <v>15</v>
      </c>
      <c r="M35" s="41"/>
      <c r="N35" s="55" t="n">
        <f aca="false">A35</f>
        <v>45139</v>
      </c>
      <c r="O35" s="56" t="n">
        <v>0.14115</v>
      </c>
      <c r="P35" s="57" t="n">
        <v>0.23787</v>
      </c>
      <c r="Q35" s="58" t="n">
        <f aca="false">(O35-P35)*C35</f>
        <v>-191122.87896</v>
      </c>
      <c r="R35" s="56" t="n">
        <v>0.13393</v>
      </c>
      <c r="S35" s="59" t="n">
        <v>0.23787</v>
      </c>
      <c r="T35" s="60" t="n">
        <f aca="false">(R35-S35)*E35</f>
        <v>-30656.0636</v>
      </c>
      <c r="U35" s="61" t="n">
        <v>0.11078</v>
      </c>
      <c r="V35" s="57" t="n">
        <v>0.23787</v>
      </c>
      <c r="W35" s="62" t="n">
        <f aca="false">(U35-V35)*G35</f>
        <v>-28093.11741</v>
      </c>
      <c r="X35" s="63" t="n">
        <f aca="false">W35+T35+Q35</f>
        <v>-249872.05997</v>
      </c>
      <c r="Y35" s="63" t="n">
        <f aca="false">IFERROR(C35/B35,0)</f>
        <v>462.665183797706</v>
      </c>
    </row>
    <row r="36" s="49" customFormat="true" ht="15" hidden="false" customHeight="false" outlineLevel="0" collapsed="false">
      <c r="A36" s="50" t="n">
        <v>45108</v>
      </c>
      <c r="B36" s="51" t="n">
        <v>4438</v>
      </c>
      <c r="C36" s="52" t="n">
        <v>2080184</v>
      </c>
      <c r="D36" s="52" t="n">
        <v>596</v>
      </c>
      <c r="E36" s="52" t="n">
        <v>325045</v>
      </c>
      <c r="F36" s="52" t="n">
        <v>15</v>
      </c>
      <c r="G36" s="52" t="n">
        <v>391610</v>
      </c>
      <c r="H36" s="52" t="n">
        <f aca="false">F36+D36+B36</f>
        <v>5049</v>
      </c>
      <c r="I36" s="52" t="n">
        <f aca="false">G36+E36+C36</f>
        <v>2796839</v>
      </c>
      <c r="J36" s="53" t="s">
        <v>42</v>
      </c>
      <c r="K36" s="53" t="s">
        <v>43</v>
      </c>
      <c r="L36" s="54" t="s">
        <v>15</v>
      </c>
      <c r="M36" s="41"/>
      <c r="N36" s="55" t="n">
        <f aca="false">A36</f>
        <v>45108</v>
      </c>
      <c r="O36" s="56" t="n">
        <v>0.14115</v>
      </c>
      <c r="P36" s="57" t="n">
        <v>0.23787</v>
      </c>
      <c r="Q36" s="58" t="n">
        <f aca="false">(O36-P36)*C36</f>
        <v>-201195.39648</v>
      </c>
      <c r="R36" s="56" t="n">
        <v>0.13393</v>
      </c>
      <c r="S36" s="59" t="n">
        <v>0.23787</v>
      </c>
      <c r="T36" s="60" t="n">
        <f aca="false">(R36-S36)*E36</f>
        <v>-33785.1773</v>
      </c>
      <c r="U36" s="61" t="n">
        <v>0.1294</v>
      </c>
      <c r="V36" s="57" t="n">
        <v>0.23787</v>
      </c>
      <c r="W36" s="62" t="n">
        <f aca="false">(U36-V36)*G36</f>
        <v>-42477.9367</v>
      </c>
      <c r="X36" s="63" t="n">
        <f aca="false">W36+T36+Q36</f>
        <v>-277458.51048</v>
      </c>
      <c r="Y36" s="63" t="n">
        <f aca="false">IFERROR(C36/B36,0)</f>
        <v>468.721045515998</v>
      </c>
    </row>
    <row r="37" s="49" customFormat="true" ht="15" hidden="false" customHeight="false" outlineLevel="0" collapsed="false">
      <c r="A37" s="50" t="n">
        <v>45078</v>
      </c>
      <c r="B37" s="51" t="n">
        <v>4538</v>
      </c>
      <c r="C37" s="52" t="n">
        <v>2678992</v>
      </c>
      <c r="D37" s="52" t="n">
        <v>604</v>
      </c>
      <c r="E37" s="52" t="n">
        <v>363455</v>
      </c>
      <c r="F37" s="52" t="n">
        <v>15</v>
      </c>
      <c r="G37" s="52" t="n">
        <v>582899</v>
      </c>
      <c r="H37" s="52" t="n">
        <f aca="false">F37+D37+B37</f>
        <v>5157</v>
      </c>
      <c r="I37" s="52" t="n">
        <f aca="false">G37+E37+C37</f>
        <v>3625346</v>
      </c>
      <c r="J37" s="53" t="s">
        <v>42</v>
      </c>
      <c r="K37" s="53" t="s">
        <v>43</v>
      </c>
      <c r="L37" s="54" t="s">
        <v>15</v>
      </c>
      <c r="M37" s="41"/>
      <c r="N37" s="55" t="n">
        <f aca="false">A37</f>
        <v>45078</v>
      </c>
      <c r="O37" s="56" t="n">
        <v>0.14115</v>
      </c>
      <c r="P37" s="57" t="n">
        <v>0.23787</v>
      </c>
      <c r="Q37" s="58" t="n">
        <f aca="false">(O37-P37)*C37</f>
        <v>-259112.10624</v>
      </c>
      <c r="R37" s="56" t="n">
        <v>0.13393</v>
      </c>
      <c r="S37" s="59" t="n">
        <v>0.23787</v>
      </c>
      <c r="T37" s="60" t="n">
        <f aca="false">(R37-S37)*E37</f>
        <v>-37777.5127</v>
      </c>
      <c r="U37" s="61" t="n">
        <v>0.1294</v>
      </c>
      <c r="V37" s="57" t="n">
        <v>0.23787</v>
      </c>
      <c r="W37" s="62" t="n">
        <f aca="false">(U37-V37)*G37</f>
        <v>-63227.05453</v>
      </c>
      <c r="X37" s="63" t="n">
        <f aca="false">W37+T37+Q37</f>
        <v>-360116.67347</v>
      </c>
      <c r="Y37" s="63" t="n">
        <f aca="false">IFERROR(C37/B37,0)</f>
        <v>590.346408109299</v>
      </c>
    </row>
    <row r="38" s="49" customFormat="true" ht="15" hidden="false" customHeight="false" outlineLevel="0" collapsed="false">
      <c r="A38" s="50" t="n">
        <v>45047</v>
      </c>
      <c r="B38" s="51" t="n">
        <v>4641</v>
      </c>
      <c r="C38" s="52" t="n">
        <v>1869093</v>
      </c>
      <c r="D38" s="52" t="n">
        <v>612</v>
      </c>
      <c r="E38" s="52" t="n">
        <v>305698</v>
      </c>
      <c r="F38" s="52" t="n">
        <v>17</v>
      </c>
      <c r="G38" s="52" t="n">
        <v>425749</v>
      </c>
      <c r="H38" s="52" t="n">
        <f aca="false">F38+D38+B38</f>
        <v>5270</v>
      </c>
      <c r="I38" s="52" t="n">
        <f aca="false">G38+E38+C38</f>
        <v>2600540</v>
      </c>
      <c r="J38" s="53" t="s">
        <v>42</v>
      </c>
      <c r="K38" s="53" t="s">
        <v>43</v>
      </c>
      <c r="L38" s="54" t="s">
        <v>15</v>
      </c>
      <c r="M38" s="41"/>
      <c r="N38" s="55" t="n">
        <f aca="false">A38</f>
        <v>45047</v>
      </c>
      <c r="O38" s="56" t="n">
        <v>0.14115</v>
      </c>
      <c r="P38" s="57" t="n">
        <v>0.23787</v>
      </c>
      <c r="Q38" s="58" t="n">
        <f aca="false">(O38-P38)*C38</f>
        <v>-180778.67496</v>
      </c>
      <c r="R38" s="56" t="n">
        <v>0.13393</v>
      </c>
      <c r="S38" s="59" t="n">
        <v>0.23787</v>
      </c>
      <c r="T38" s="60" t="n">
        <f aca="false">(R38-S38)*E38</f>
        <v>-31774.25012</v>
      </c>
      <c r="U38" s="61" t="n">
        <v>0.1294</v>
      </c>
      <c r="V38" s="57" t="n">
        <v>0.23787</v>
      </c>
      <c r="W38" s="62" t="n">
        <f aca="false">(U38-V38)*G38</f>
        <v>-46180.99403</v>
      </c>
      <c r="X38" s="63" t="n">
        <f aca="false">W38+T38+Q38</f>
        <v>-258733.91911</v>
      </c>
      <c r="Y38" s="63" t="n">
        <f aca="false">IFERROR(C38/B38,0)</f>
        <v>402.734970911442</v>
      </c>
    </row>
    <row r="39" s="49" customFormat="true" ht="15" hidden="false" customHeight="false" outlineLevel="0" collapsed="false">
      <c r="A39" s="50" t="n">
        <v>45017</v>
      </c>
      <c r="B39" s="51" t="n">
        <v>4771</v>
      </c>
      <c r="C39" s="52" t="n">
        <v>1773946</v>
      </c>
      <c r="D39" s="52" t="n">
        <v>625</v>
      </c>
      <c r="E39" s="52" t="n">
        <v>325412</v>
      </c>
      <c r="F39" s="52" t="n">
        <v>18</v>
      </c>
      <c r="G39" s="52" t="n">
        <v>362456</v>
      </c>
      <c r="H39" s="52" t="n">
        <f aca="false">F39+D39+B39</f>
        <v>5414</v>
      </c>
      <c r="I39" s="52" t="n">
        <f aca="false">G39+E39+C39</f>
        <v>2461814</v>
      </c>
      <c r="J39" s="53" t="s">
        <v>42</v>
      </c>
      <c r="K39" s="53" t="s">
        <v>43</v>
      </c>
      <c r="L39" s="54" t="s">
        <v>15</v>
      </c>
      <c r="M39" s="41"/>
      <c r="N39" s="55" t="n">
        <f aca="false">A39</f>
        <v>45017</v>
      </c>
      <c r="O39" s="56" t="n">
        <v>0.33891</v>
      </c>
      <c r="P39" s="57" t="n">
        <v>0.23787</v>
      </c>
      <c r="Q39" s="58" t="n">
        <f aca="false">(O39-P39)*C39</f>
        <v>179239.50384</v>
      </c>
      <c r="R39" s="56" t="n">
        <v>0.32287</v>
      </c>
      <c r="S39" s="59" t="n">
        <v>0.23787</v>
      </c>
      <c r="T39" s="60" t="n">
        <f aca="false">(R39-S39)*E39</f>
        <v>27660.02</v>
      </c>
      <c r="U39" s="61" t="n">
        <v>0.22295</v>
      </c>
      <c r="V39" s="57" t="n">
        <v>0.23787</v>
      </c>
      <c r="W39" s="62" t="n">
        <f aca="false">(U39-V39)*G39</f>
        <v>-5407.84352</v>
      </c>
      <c r="X39" s="63" t="n">
        <f aca="false">W39+T39+Q39</f>
        <v>201491.68032</v>
      </c>
      <c r="Y39" s="63" t="n">
        <f aca="false">IFERROR(C39/B39,0)</f>
        <v>371.818486690421</v>
      </c>
    </row>
    <row r="40" s="49" customFormat="true" ht="15" hidden="false" customHeight="false" outlineLevel="0" collapsed="false">
      <c r="A40" s="50" t="n">
        <v>44986</v>
      </c>
      <c r="B40" s="51" t="n">
        <v>4887</v>
      </c>
      <c r="C40" s="52" t="n">
        <v>2211716</v>
      </c>
      <c r="D40" s="52" t="n">
        <v>659</v>
      </c>
      <c r="E40" s="52" t="n">
        <v>400095</v>
      </c>
      <c r="F40" s="52" t="n">
        <v>18</v>
      </c>
      <c r="G40" s="52" t="n">
        <v>337337</v>
      </c>
      <c r="H40" s="52" t="n">
        <f aca="false">F40+D40+B40</f>
        <v>5564</v>
      </c>
      <c r="I40" s="52" t="n">
        <f aca="false">G40+E40+C40</f>
        <v>2949148</v>
      </c>
      <c r="J40" s="53" t="s">
        <v>42</v>
      </c>
      <c r="K40" s="53" t="s">
        <v>43</v>
      </c>
      <c r="L40" s="54" t="s">
        <v>15</v>
      </c>
      <c r="M40" s="41"/>
      <c r="N40" s="55" t="n">
        <f aca="false">A40</f>
        <v>44986</v>
      </c>
      <c r="O40" s="56" t="n">
        <v>0.33891</v>
      </c>
      <c r="P40" s="57" t="n">
        <v>0.23787</v>
      </c>
      <c r="Q40" s="58" t="n">
        <f aca="false">(O40-P40)*C40</f>
        <v>223471.78464</v>
      </c>
      <c r="R40" s="56" t="n">
        <v>0.32287</v>
      </c>
      <c r="S40" s="59" t="n">
        <v>0.23787</v>
      </c>
      <c r="T40" s="60" t="n">
        <f aca="false">(R40-S40)*E40</f>
        <v>34008.075</v>
      </c>
      <c r="U40" s="61" t="n">
        <v>0.22295</v>
      </c>
      <c r="V40" s="57" t="n">
        <v>0.23787</v>
      </c>
      <c r="W40" s="62" t="n">
        <f aca="false">(U40-V40)*G40</f>
        <v>-5033.06804</v>
      </c>
      <c r="X40" s="63" t="n">
        <f aca="false">W40+T40+Q40</f>
        <v>252446.7916</v>
      </c>
      <c r="Y40" s="63" t="n">
        <f aca="false">IFERROR(C40/B40,0)</f>
        <v>452.571311643135</v>
      </c>
      <c r="AA40" s="64"/>
    </row>
    <row r="41" s="49" customFormat="true" ht="15" hidden="false" customHeight="false" outlineLevel="0" collapsed="false">
      <c r="A41" s="50" t="n">
        <v>44958</v>
      </c>
      <c r="B41" s="51" t="n">
        <v>4979</v>
      </c>
      <c r="C41" s="52" t="n">
        <v>2603324</v>
      </c>
      <c r="D41" s="52" t="n">
        <v>672</v>
      </c>
      <c r="E41" s="52" t="n">
        <v>530477</v>
      </c>
      <c r="F41" s="52" t="n">
        <v>18</v>
      </c>
      <c r="G41" s="52" t="n">
        <v>327315</v>
      </c>
      <c r="H41" s="52" t="n">
        <f aca="false">F41+D41+B41</f>
        <v>5669</v>
      </c>
      <c r="I41" s="52" t="n">
        <f aca="false">G41+E41+C41</f>
        <v>3461116</v>
      </c>
      <c r="J41" s="53" t="s">
        <v>42</v>
      </c>
      <c r="K41" s="53" t="s">
        <v>43</v>
      </c>
      <c r="L41" s="54" t="s">
        <v>15</v>
      </c>
      <c r="M41" s="41"/>
      <c r="N41" s="55" t="n">
        <f aca="false">A41</f>
        <v>44958</v>
      </c>
      <c r="O41" s="56" t="n">
        <v>0.33891</v>
      </c>
      <c r="P41" s="57" t="n">
        <v>0.23787</v>
      </c>
      <c r="Q41" s="58" t="n">
        <f aca="false">(O41-P41)*C41</f>
        <v>263039.85696</v>
      </c>
      <c r="R41" s="56" t="n">
        <v>0.32287</v>
      </c>
      <c r="S41" s="59" t="n">
        <v>0.23787</v>
      </c>
      <c r="T41" s="60" t="n">
        <f aca="false">(R41-S41)*E41</f>
        <v>45090.545</v>
      </c>
      <c r="U41" s="61" t="n">
        <v>0.22295</v>
      </c>
      <c r="V41" s="57" t="n">
        <v>0.23787</v>
      </c>
      <c r="W41" s="62" t="n">
        <f aca="false">(U41-V41)*G41</f>
        <v>-4883.5398</v>
      </c>
      <c r="X41" s="63" t="n">
        <f aca="false">W41+T41+Q41</f>
        <v>303246.86216</v>
      </c>
      <c r="Y41" s="63" t="n">
        <f aca="false">IFERROR(C41/B41,0)</f>
        <v>522.860815424784</v>
      </c>
      <c r="AA41" s="64"/>
    </row>
    <row r="42" s="49" customFormat="true" ht="15" hidden="false" customHeight="false" outlineLevel="0" collapsed="false">
      <c r="A42" s="50" t="n">
        <v>44927</v>
      </c>
      <c r="B42" s="51" t="n">
        <v>5048</v>
      </c>
      <c r="C42" s="52" t="n">
        <v>2599872</v>
      </c>
      <c r="D42" s="52" t="n">
        <v>671</v>
      </c>
      <c r="E42" s="52" t="n">
        <v>497924</v>
      </c>
      <c r="F42" s="52" t="n">
        <v>18</v>
      </c>
      <c r="G42" s="52" t="n">
        <v>297107</v>
      </c>
      <c r="H42" s="52" t="n">
        <f aca="false">F42+D42+B42</f>
        <v>5737</v>
      </c>
      <c r="I42" s="52" t="n">
        <f aca="false">G42+E42+C42</f>
        <v>3394903</v>
      </c>
      <c r="J42" s="53" t="s">
        <v>42</v>
      </c>
      <c r="K42" s="53" t="s">
        <v>43</v>
      </c>
      <c r="L42" s="54" t="s">
        <v>15</v>
      </c>
      <c r="M42" s="41"/>
      <c r="N42" s="55" t="n">
        <f aca="false">A42</f>
        <v>44927</v>
      </c>
      <c r="O42" s="56" t="n">
        <v>0.33891</v>
      </c>
      <c r="P42" s="57" t="n">
        <v>0.23787</v>
      </c>
      <c r="Q42" s="58" t="n">
        <f aca="false">(O42-P42)*C42</f>
        <v>262691.06688</v>
      </c>
      <c r="R42" s="56" t="n">
        <v>0.32287</v>
      </c>
      <c r="S42" s="59" t="n">
        <v>0.23787</v>
      </c>
      <c r="T42" s="60" t="n">
        <f aca="false">(R42-S42)*E42</f>
        <v>42323.54</v>
      </c>
      <c r="U42" s="61" t="n">
        <v>0.27387</v>
      </c>
      <c r="V42" s="57" t="n">
        <v>0.23787</v>
      </c>
      <c r="W42" s="62" t="n">
        <f aca="false">(U42-V42)*G42</f>
        <v>10695.852</v>
      </c>
      <c r="X42" s="63" t="n">
        <f aca="false">W42+T42+Q42</f>
        <v>315710.45888</v>
      </c>
      <c r="Y42" s="63" t="n">
        <f aca="false">IFERROR(C42/B42,0)</f>
        <v>515.030110935024</v>
      </c>
      <c r="AA42" s="64"/>
    </row>
    <row r="43" s="49" customFormat="true" ht="15" hidden="false" customHeight="false" outlineLevel="0" collapsed="false">
      <c r="A43" s="50" t="n">
        <v>44896</v>
      </c>
      <c r="B43" s="51" t="n">
        <v>5137</v>
      </c>
      <c r="C43" s="52" t="n">
        <v>3455550</v>
      </c>
      <c r="D43" s="52" t="n">
        <v>677</v>
      </c>
      <c r="E43" s="52" t="n">
        <v>586449</v>
      </c>
      <c r="F43" s="52" t="n">
        <v>19</v>
      </c>
      <c r="G43" s="52" t="n">
        <v>414036</v>
      </c>
      <c r="H43" s="52" t="n">
        <f aca="false">F43+D43+B43</f>
        <v>5833</v>
      </c>
      <c r="I43" s="52" t="n">
        <f aca="false">G43+E43+C43</f>
        <v>4456035</v>
      </c>
      <c r="J43" s="53" t="s">
        <v>42</v>
      </c>
      <c r="K43" s="53" t="s">
        <v>43</v>
      </c>
      <c r="L43" s="54" t="s">
        <v>15</v>
      </c>
      <c r="M43" s="41"/>
      <c r="N43" s="55" t="n">
        <f aca="false">A43</f>
        <v>44896</v>
      </c>
      <c r="O43" s="56" t="n">
        <v>0.33891</v>
      </c>
      <c r="P43" s="57" t="n">
        <v>0.23787</v>
      </c>
      <c r="Q43" s="58" t="n">
        <f aca="false">(O43-P43)*C43</f>
        <v>349148.772</v>
      </c>
      <c r="R43" s="56" t="n">
        <v>0.32287</v>
      </c>
      <c r="S43" s="59" t="n">
        <v>0.23787</v>
      </c>
      <c r="T43" s="60" t="n">
        <f aca="false">(R43-S43)*E43</f>
        <v>49848.165</v>
      </c>
      <c r="U43" s="61" t="n">
        <v>0.27387</v>
      </c>
      <c r="V43" s="57" t="n">
        <v>0.23787</v>
      </c>
      <c r="W43" s="62" t="n">
        <f aca="false">(U43-V43)*G43</f>
        <v>14905.296</v>
      </c>
      <c r="X43" s="63" t="n">
        <f aca="false">W43+T43+Q43</f>
        <v>413902.233</v>
      </c>
      <c r="Y43" s="63" t="n">
        <f aca="false">IFERROR(C43/B43,0)</f>
        <v>672.678606190383</v>
      </c>
      <c r="AA43" s="64"/>
    </row>
    <row r="44" s="49" customFormat="true" ht="15" hidden="false" customHeight="false" outlineLevel="0" collapsed="false">
      <c r="A44" s="50" t="n">
        <v>44866</v>
      </c>
      <c r="B44" s="51" t="n">
        <v>5212</v>
      </c>
      <c r="C44" s="52" t="n">
        <v>3128195</v>
      </c>
      <c r="D44" s="52" t="n">
        <v>687</v>
      </c>
      <c r="E44" s="52" t="n">
        <v>617591</v>
      </c>
      <c r="F44" s="52" t="n">
        <v>19</v>
      </c>
      <c r="G44" s="52" t="n">
        <v>341880</v>
      </c>
      <c r="H44" s="52" t="n">
        <f aca="false">F44+D44+B44</f>
        <v>5918</v>
      </c>
      <c r="I44" s="52" t="n">
        <f aca="false">G44+E44+C44</f>
        <v>4087666</v>
      </c>
      <c r="J44" s="53" t="s">
        <v>42</v>
      </c>
      <c r="K44" s="53" t="s">
        <v>43</v>
      </c>
      <c r="L44" s="54" t="s">
        <v>15</v>
      </c>
      <c r="M44" s="41"/>
      <c r="N44" s="55" t="n">
        <f aca="false">A44</f>
        <v>44866</v>
      </c>
      <c r="O44" s="56" t="n">
        <v>0.33891</v>
      </c>
      <c r="P44" s="57" t="n">
        <v>0.23787</v>
      </c>
      <c r="Q44" s="58" t="n">
        <f aca="false">(O44-P44)*C44</f>
        <v>316072.8228</v>
      </c>
      <c r="R44" s="56" t="n">
        <v>0.32287</v>
      </c>
      <c r="S44" s="59" t="n">
        <v>0.23787</v>
      </c>
      <c r="T44" s="60" t="n">
        <f aca="false">(R44-S44)*E44</f>
        <v>52495.235</v>
      </c>
      <c r="U44" s="61" t="n">
        <v>0.27387</v>
      </c>
      <c r="V44" s="57" t="n">
        <v>0.23787</v>
      </c>
      <c r="W44" s="62" t="n">
        <f aca="false">(U44-V44)*G44</f>
        <v>12307.68</v>
      </c>
      <c r="X44" s="63" t="n">
        <f aca="false">W44+T44+Q44</f>
        <v>380875.7378</v>
      </c>
      <c r="Y44" s="63" t="n">
        <f aca="false">IFERROR(C44/B44,0)</f>
        <v>600.190905602456</v>
      </c>
      <c r="AA44" s="64"/>
    </row>
    <row r="45" s="49" customFormat="true" ht="15" hidden="false" customHeight="false" outlineLevel="0" collapsed="false">
      <c r="A45" s="50" t="n">
        <v>44835</v>
      </c>
      <c r="B45" s="51" t="n">
        <v>5295</v>
      </c>
      <c r="C45" s="52" t="n">
        <v>2194252</v>
      </c>
      <c r="D45" s="52" t="n">
        <v>690</v>
      </c>
      <c r="E45" s="52" t="n">
        <v>402424</v>
      </c>
      <c r="F45" s="52" t="n">
        <v>20</v>
      </c>
      <c r="G45" s="52" t="n">
        <v>326443</v>
      </c>
      <c r="H45" s="52" t="n">
        <f aca="false">F45+D45+B45</f>
        <v>6005</v>
      </c>
      <c r="I45" s="52" t="n">
        <f aca="false">G45+E45+C45</f>
        <v>2923119</v>
      </c>
      <c r="J45" s="53" t="s">
        <v>42</v>
      </c>
      <c r="K45" s="53" t="s">
        <v>44</v>
      </c>
      <c r="L45" s="54" t="s">
        <v>15</v>
      </c>
      <c r="M45" s="41"/>
      <c r="N45" s="55" t="n">
        <f aca="false">A45</f>
        <v>44835</v>
      </c>
      <c r="O45" s="56" t="n">
        <v>0.11491</v>
      </c>
      <c r="P45" s="57" t="n">
        <v>0.10521</v>
      </c>
      <c r="Q45" s="58" t="n">
        <f aca="false">(O45-P45)*C45</f>
        <v>21284.2444</v>
      </c>
      <c r="R45" s="56" t="n">
        <v>0.1037</v>
      </c>
      <c r="S45" s="59" t="n">
        <v>0.10521</v>
      </c>
      <c r="T45" s="60" t="n">
        <f aca="false">(R45-S45)*E45</f>
        <v>-607.660239999999</v>
      </c>
      <c r="U45" s="61" t="n">
        <v>0.21304</v>
      </c>
      <c r="V45" s="57" t="n">
        <v>0.10521</v>
      </c>
      <c r="W45" s="62" t="n">
        <f aca="false">(U45-V45)*G45</f>
        <v>35200.34869</v>
      </c>
      <c r="X45" s="63" t="n">
        <f aca="false">W45+T45+Q45</f>
        <v>55876.93285</v>
      </c>
      <c r="Y45" s="63" t="n">
        <f aca="false">IFERROR(C45/B45,0)</f>
        <v>414.400755429651</v>
      </c>
      <c r="AA45" s="64"/>
    </row>
    <row r="46" s="49" customFormat="true" ht="15" hidden="false" customHeight="false" outlineLevel="0" collapsed="false">
      <c r="A46" s="50" t="n">
        <v>44805</v>
      </c>
      <c r="B46" s="51" t="n">
        <v>5395</v>
      </c>
      <c r="C46" s="52" t="n">
        <v>2306638</v>
      </c>
      <c r="D46" s="52" t="n">
        <v>698</v>
      </c>
      <c r="E46" s="52" t="n">
        <v>412939</v>
      </c>
      <c r="F46" s="52" t="n">
        <v>20</v>
      </c>
      <c r="G46" s="52" t="n">
        <v>385581</v>
      </c>
      <c r="H46" s="52" t="n">
        <f aca="false">F46+D46+B46</f>
        <v>6113</v>
      </c>
      <c r="I46" s="52" t="n">
        <f aca="false">G46+E46+C46</f>
        <v>3105158</v>
      </c>
      <c r="J46" s="53" t="s">
        <v>42</v>
      </c>
      <c r="K46" s="53" t="s">
        <v>44</v>
      </c>
      <c r="L46" s="54" t="s">
        <v>15</v>
      </c>
      <c r="M46" s="41"/>
      <c r="N46" s="55" t="n">
        <f aca="false">A46</f>
        <v>44805</v>
      </c>
      <c r="O46" s="56" t="n">
        <v>0.11491</v>
      </c>
      <c r="P46" s="57" t="n">
        <v>0.10521</v>
      </c>
      <c r="Q46" s="58" t="n">
        <f aca="false">(O46-P46)*C46</f>
        <v>22374.3886</v>
      </c>
      <c r="R46" s="56" t="n">
        <v>0.1037</v>
      </c>
      <c r="S46" s="59" t="n">
        <v>0.10521</v>
      </c>
      <c r="T46" s="60" t="n">
        <f aca="false">(R46-S46)*E46</f>
        <v>-623.537889999999</v>
      </c>
      <c r="U46" s="61" t="n">
        <v>0.21304</v>
      </c>
      <c r="V46" s="57" t="n">
        <v>0.10521</v>
      </c>
      <c r="W46" s="62" t="n">
        <f aca="false">(U46-V46)*G46</f>
        <v>41577.19923</v>
      </c>
      <c r="X46" s="63" t="n">
        <f aca="false">W46+T46+Q46</f>
        <v>63328.04994</v>
      </c>
      <c r="Y46" s="63" t="n">
        <f aca="false">IFERROR(C46/B46,0)</f>
        <v>427.551065801668</v>
      </c>
      <c r="AA46" s="64"/>
    </row>
    <row r="47" s="49" customFormat="true" ht="15" hidden="false" customHeight="false" outlineLevel="0" collapsed="false">
      <c r="A47" s="50" t="n">
        <v>44774</v>
      </c>
      <c r="B47" s="51" t="n">
        <v>5503</v>
      </c>
      <c r="C47" s="52" t="n">
        <v>2491580</v>
      </c>
      <c r="D47" s="52" t="n">
        <v>711</v>
      </c>
      <c r="E47" s="52" t="n">
        <v>432416</v>
      </c>
      <c r="F47" s="52" t="n">
        <v>21</v>
      </c>
      <c r="G47" s="52" t="n">
        <v>414538</v>
      </c>
      <c r="H47" s="52" t="n">
        <f aca="false">F47+D47+B47</f>
        <v>6235</v>
      </c>
      <c r="I47" s="52" t="n">
        <f aca="false">G47+E47+C47</f>
        <v>3338534</v>
      </c>
      <c r="J47" s="53" t="s">
        <v>42</v>
      </c>
      <c r="K47" s="53" t="s">
        <v>44</v>
      </c>
      <c r="L47" s="54" t="s">
        <v>15</v>
      </c>
      <c r="M47" s="41"/>
      <c r="N47" s="55" t="n">
        <f aca="false">A47</f>
        <v>44774</v>
      </c>
      <c r="O47" s="56" t="n">
        <v>0.11491</v>
      </c>
      <c r="P47" s="57" t="n">
        <v>0.10521</v>
      </c>
      <c r="Q47" s="58" t="n">
        <f aca="false">(O47-P47)*C47</f>
        <v>24168.326</v>
      </c>
      <c r="R47" s="56" t="n">
        <v>0.1037</v>
      </c>
      <c r="S47" s="59" t="n">
        <v>0.10521</v>
      </c>
      <c r="T47" s="60" t="n">
        <f aca="false">(R47-S47)*E47</f>
        <v>-652.948159999999</v>
      </c>
      <c r="U47" s="61" t="n">
        <v>0.21304</v>
      </c>
      <c r="V47" s="57" t="n">
        <v>0.10521</v>
      </c>
      <c r="W47" s="62" t="n">
        <f aca="false">(U47-V47)*G47</f>
        <v>44699.63254</v>
      </c>
      <c r="X47" s="63" t="n">
        <f aca="false">W47+T47+Q47</f>
        <v>68215.01038</v>
      </c>
      <c r="Y47" s="63" t="n">
        <f aca="false">IFERROR(C47/B47,0)</f>
        <v>452.76758131928</v>
      </c>
      <c r="AA47" s="64"/>
    </row>
    <row r="48" s="49" customFormat="true" ht="15" hidden="false" customHeight="false" outlineLevel="0" collapsed="false">
      <c r="A48" s="50" t="n">
        <v>44743</v>
      </c>
      <c r="B48" s="51" t="n">
        <v>5647</v>
      </c>
      <c r="C48" s="52" t="n">
        <v>3414487</v>
      </c>
      <c r="D48" s="52" t="n">
        <v>723</v>
      </c>
      <c r="E48" s="52" t="n">
        <v>531399</v>
      </c>
      <c r="F48" s="52" t="n">
        <v>21</v>
      </c>
      <c r="G48" s="52" t="n">
        <v>513448</v>
      </c>
      <c r="H48" s="52" t="n">
        <f aca="false">F48+D48+B48</f>
        <v>6391</v>
      </c>
      <c r="I48" s="52" t="n">
        <f aca="false">G48+E48+C48</f>
        <v>4459334</v>
      </c>
      <c r="J48" s="53" t="s">
        <v>42</v>
      </c>
      <c r="K48" s="53" t="s">
        <v>44</v>
      </c>
      <c r="L48" s="54" t="s">
        <v>15</v>
      </c>
      <c r="M48" s="41"/>
      <c r="N48" s="55" t="n">
        <f aca="false">A48</f>
        <v>44743</v>
      </c>
      <c r="O48" s="56" t="n">
        <v>0.11491</v>
      </c>
      <c r="P48" s="57" t="n">
        <v>0.10521</v>
      </c>
      <c r="Q48" s="58" t="n">
        <f aca="false">(O48-P48)*C48</f>
        <v>33120.5239</v>
      </c>
      <c r="R48" s="56" t="n">
        <v>0.1037</v>
      </c>
      <c r="S48" s="59" t="n">
        <v>0.10521</v>
      </c>
      <c r="T48" s="60" t="n">
        <f aca="false">(R48-S48)*E48</f>
        <v>-802.412489999999</v>
      </c>
      <c r="U48" s="61" t="n">
        <v>0.10796</v>
      </c>
      <c r="V48" s="57" t="n">
        <v>0.10521</v>
      </c>
      <c r="W48" s="62" t="n">
        <f aca="false">(U48-V48)*G48</f>
        <v>1411.982</v>
      </c>
      <c r="X48" s="63" t="n">
        <f aca="false">W48+T48+Q48</f>
        <v>33730.09341</v>
      </c>
      <c r="Y48" s="63" t="n">
        <f aca="false">IFERROR(C48/B48,0)</f>
        <v>604.655038073313</v>
      </c>
      <c r="AA48" s="64"/>
    </row>
    <row r="49" s="49" customFormat="true" ht="15" hidden="false" customHeight="false" outlineLevel="0" collapsed="false">
      <c r="A49" s="50" t="n">
        <v>44713</v>
      </c>
      <c r="B49" s="51" t="n">
        <v>5448</v>
      </c>
      <c r="C49" s="52" t="n">
        <v>3057155</v>
      </c>
      <c r="D49" s="52" t="n">
        <v>709</v>
      </c>
      <c r="E49" s="52" t="n">
        <v>472733</v>
      </c>
      <c r="F49" s="52" t="n">
        <v>17</v>
      </c>
      <c r="G49" s="52" t="n">
        <v>522131</v>
      </c>
      <c r="H49" s="52" t="n">
        <f aca="false">F49+D49+B49</f>
        <v>6174</v>
      </c>
      <c r="I49" s="52" t="n">
        <f aca="false">G49+E49+C49</f>
        <v>4052019</v>
      </c>
      <c r="J49" s="53" t="s">
        <v>42</v>
      </c>
      <c r="K49" s="53" t="s">
        <v>44</v>
      </c>
      <c r="L49" s="54" t="s">
        <v>15</v>
      </c>
      <c r="M49" s="41"/>
      <c r="N49" s="55" t="n">
        <f aca="false">A49</f>
        <v>44713</v>
      </c>
      <c r="O49" s="56" t="n">
        <v>0.11491</v>
      </c>
      <c r="P49" s="57" t="n">
        <v>0.10521</v>
      </c>
      <c r="Q49" s="58" t="n">
        <f aca="false">(O49-P49)*C49</f>
        <v>29654.4035</v>
      </c>
      <c r="R49" s="56" t="n">
        <v>0.1037</v>
      </c>
      <c r="S49" s="59" t="n">
        <v>0.10521</v>
      </c>
      <c r="T49" s="60" t="n">
        <f aca="false">(R49-S49)*E49</f>
        <v>-713.826829999999</v>
      </c>
      <c r="U49" s="61" t="n">
        <v>0.10796</v>
      </c>
      <c r="V49" s="57" t="n">
        <v>0.10521</v>
      </c>
      <c r="W49" s="62" t="n">
        <f aca="false">(U49-V49)*G49</f>
        <v>1435.86025</v>
      </c>
      <c r="X49" s="63" t="n">
        <f aca="false">W49+T49+Q49</f>
        <v>30376.43692</v>
      </c>
      <c r="Y49" s="63" t="n">
        <f aca="false">IFERROR(C49/B49,0)</f>
        <v>561.151798825257</v>
      </c>
      <c r="AA49" s="64"/>
    </row>
    <row r="50" s="49" customFormat="true" ht="15" hidden="false" customHeight="false" outlineLevel="0" collapsed="false">
      <c r="A50" s="50" t="n">
        <v>44682</v>
      </c>
      <c r="B50" s="51" t="n">
        <v>5525</v>
      </c>
      <c r="C50" s="52" t="n">
        <v>2364209</v>
      </c>
      <c r="D50" s="52" t="n">
        <v>720</v>
      </c>
      <c r="E50" s="52" t="n">
        <v>419679</v>
      </c>
      <c r="F50" s="52" t="n">
        <v>18</v>
      </c>
      <c r="G50" s="52" t="n">
        <v>372735</v>
      </c>
      <c r="H50" s="52" t="n">
        <f aca="false">F50+D50+B50</f>
        <v>6263</v>
      </c>
      <c r="I50" s="52" t="n">
        <f aca="false">G50+E50+C50</f>
        <v>3156623</v>
      </c>
      <c r="J50" s="53" t="s">
        <v>42</v>
      </c>
      <c r="K50" s="53" t="s">
        <v>44</v>
      </c>
      <c r="L50" s="54" t="s">
        <v>15</v>
      </c>
      <c r="M50" s="41"/>
      <c r="N50" s="55" t="n">
        <f aca="false">A50</f>
        <v>44682</v>
      </c>
      <c r="O50" s="56" t="n">
        <v>0.11491</v>
      </c>
      <c r="P50" s="57" t="n">
        <v>0.10521</v>
      </c>
      <c r="Q50" s="58" t="n">
        <f aca="false">(O50-P50)*C50</f>
        <v>22932.8273</v>
      </c>
      <c r="R50" s="56" t="n">
        <v>0.1037</v>
      </c>
      <c r="S50" s="59" t="n">
        <v>0.10521</v>
      </c>
      <c r="T50" s="60" t="n">
        <f aca="false">(R50-S50)*E50</f>
        <v>-633.715289999999</v>
      </c>
      <c r="U50" s="61" t="n">
        <v>0.10796</v>
      </c>
      <c r="V50" s="57" t="n">
        <v>0.10521</v>
      </c>
      <c r="W50" s="62" t="n">
        <f aca="false">(U50-V50)*G50</f>
        <v>1025.02125</v>
      </c>
      <c r="X50" s="63" t="n">
        <f aca="false">W50+T50+Q50</f>
        <v>23324.13326</v>
      </c>
      <c r="Y50" s="63" t="n">
        <f aca="false">IFERROR(C50/B50,0)</f>
        <v>427.91113122172</v>
      </c>
      <c r="AA50" s="64"/>
    </row>
    <row r="51" s="49" customFormat="true" ht="15" hidden="false" customHeight="false" outlineLevel="0" collapsed="false">
      <c r="A51" s="50" t="n">
        <v>44652</v>
      </c>
      <c r="B51" s="51" t="n">
        <v>5622</v>
      </c>
      <c r="C51" s="52" t="n">
        <v>2378915</v>
      </c>
      <c r="D51" s="52" t="n">
        <v>730</v>
      </c>
      <c r="E51" s="52" t="n">
        <v>429092</v>
      </c>
      <c r="F51" s="52" t="n">
        <v>18</v>
      </c>
      <c r="G51" s="52" t="n">
        <v>353504</v>
      </c>
      <c r="H51" s="52" t="n">
        <f aca="false">F51+D51+B51</f>
        <v>6370</v>
      </c>
      <c r="I51" s="52" t="n">
        <f aca="false">G51+E51+C51</f>
        <v>3161511</v>
      </c>
      <c r="J51" s="53" t="s">
        <v>42</v>
      </c>
      <c r="K51" s="53" t="s">
        <v>44</v>
      </c>
      <c r="L51" s="54" t="s">
        <v>15</v>
      </c>
      <c r="M51" s="41"/>
      <c r="N51" s="55" t="n">
        <f aca="false">A51</f>
        <v>44652</v>
      </c>
      <c r="O51" s="56" t="n">
        <v>0.14821</v>
      </c>
      <c r="P51" s="57" t="n">
        <v>0.10521</v>
      </c>
      <c r="Q51" s="58" t="n">
        <f aca="false">(O51-P51)*C51</f>
        <v>102293.345</v>
      </c>
      <c r="R51" s="56" t="n">
        <v>0.13113</v>
      </c>
      <c r="S51" s="59" t="n">
        <v>0.10521</v>
      </c>
      <c r="T51" s="60" t="n">
        <f aca="false">(R51-S51)*E51</f>
        <v>11122.06464</v>
      </c>
      <c r="U51" s="61" t="n">
        <v>0.15892</v>
      </c>
      <c r="V51" s="57" t="n">
        <v>0.10521</v>
      </c>
      <c r="W51" s="62" t="n">
        <f aca="false">(U51-V51)*G51</f>
        <v>18986.69984</v>
      </c>
      <c r="X51" s="63" t="n">
        <f aca="false">W51+T51+Q51</f>
        <v>132402.10948</v>
      </c>
      <c r="Y51" s="63" t="n">
        <f aca="false">IFERROR(C51/B51,0)</f>
        <v>423.143898968339</v>
      </c>
      <c r="AA51" s="64"/>
    </row>
    <row r="52" s="49" customFormat="true" ht="15" hidden="false" customHeight="false" outlineLevel="0" collapsed="false">
      <c r="A52" s="50" t="n">
        <v>44621</v>
      </c>
      <c r="B52" s="51" t="n">
        <v>5700</v>
      </c>
      <c r="C52" s="52" t="n">
        <v>2807295</v>
      </c>
      <c r="D52" s="52" t="n">
        <v>735</v>
      </c>
      <c r="E52" s="52" t="n">
        <v>482779</v>
      </c>
      <c r="F52" s="52" t="n">
        <v>18</v>
      </c>
      <c r="G52" s="52" t="n">
        <v>370143</v>
      </c>
      <c r="H52" s="52" t="n">
        <f aca="false">F52+D52+B52</f>
        <v>6453</v>
      </c>
      <c r="I52" s="52" t="n">
        <f aca="false">G52+E52+C52</f>
        <v>3660217</v>
      </c>
      <c r="J52" s="53" t="s">
        <v>42</v>
      </c>
      <c r="K52" s="53" t="s">
        <v>44</v>
      </c>
      <c r="L52" s="54" t="s">
        <v>15</v>
      </c>
      <c r="M52" s="41"/>
      <c r="N52" s="55" t="n">
        <f aca="false">A52</f>
        <v>44621</v>
      </c>
      <c r="O52" s="56" t="n">
        <v>0.14821</v>
      </c>
      <c r="P52" s="57" t="n">
        <v>0.10521</v>
      </c>
      <c r="Q52" s="58" t="n">
        <f aca="false">(O52-P52)*C52</f>
        <v>120713.685</v>
      </c>
      <c r="R52" s="56" t="n">
        <v>0.13113</v>
      </c>
      <c r="S52" s="59" t="n">
        <v>0.10521</v>
      </c>
      <c r="T52" s="60" t="n">
        <f aca="false">(R52-S52)*E52</f>
        <v>12513.63168</v>
      </c>
      <c r="U52" s="61" t="n">
        <v>0.15892</v>
      </c>
      <c r="V52" s="57" t="n">
        <v>0.10521</v>
      </c>
      <c r="W52" s="62" t="n">
        <f aca="false">(U52-V52)*G52</f>
        <v>19880.38053</v>
      </c>
      <c r="X52" s="63" t="n">
        <f aca="false">W52+T52+Q52</f>
        <v>153107.69721</v>
      </c>
      <c r="Y52" s="63" t="n">
        <f aca="false">IFERROR(C52/B52,0)</f>
        <v>492.507894736842</v>
      </c>
      <c r="AA52" s="64"/>
    </row>
    <row r="53" s="49" customFormat="true" ht="15" hidden="false" customHeight="false" outlineLevel="0" collapsed="false">
      <c r="A53" s="50" t="n">
        <v>44593</v>
      </c>
      <c r="B53" s="51" t="n">
        <v>5528</v>
      </c>
      <c r="C53" s="52" t="n">
        <v>3175658</v>
      </c>
      <c r="D53" s="52" t="n">
        <v>719</v>
      </c>
      <c r="E53" s="52" t="n">
        <v>589065</v>
      </c>
      <c r="F53" s="52" t="n">
        <v>19</v>
      </c>
      <c r="G53" s="52" t="n">
        <v>447656</v>
      </c>
      <c r="H53" s="52" t="n">
        <f aca="false">F53+D53+B53</f>
        <v>6266</v>
      </c>
      <c r="I53" s="52" t="n">
        <f aca="false">G53+E53+C53</f>
        <v>4212379</v>
      </c>
      <c r="J53" s="53" t="s">
        <v>42</v>
      </c>
      <c r="K53" s="53" t="s">
        <v>44</v>
      </c>
      <c r="L53" s="54" t="s">
        <v>15</v>
      </c>
      <c r="M53" s="41"/>
      <c r="N53" s="55" t="n">
        <f aca="false">A53</f>
        <v>44593</v>
      </c>
      <c r="O53" s="56" t="n">
        <v>0.14821</v>
      </c>
      <c r="P53" s="57" t="n">
        <v>0.10521</v>
      </c>
      <c r="Q53" s="58" t="n">
        <f aca="false">(O53-P53)*C53</f>
        <v>136553.294</v>
      </c>
      <c r="R53" s="56" t="n">
        <v>0.13113</v>
      </c>
      <c r="S53" s="59" t="n">
        <v>0.10521</v>
      </c>
      <c r="T53" s="60" t="n">
        <f aca="false">(R53-S53)*E53</f>
        <v>15268.5648</v>
      </c>
      <c r="U53" s="61" t="n">
        <v>0.15892</v>
      </c>
      <c r="V53" s="57" t="n">
        <v>0.10521</v>
      </c>
      <c r="W53" s="62" t="n">
        <f aca="false">(U53-V53)*G53</f>
        <v>24043.60376</v>
      </c>
      <c r="X53" s="63" t="n">
        <f aca="false">W53+T53+Q53</f>
        <v>175865.46256</v>
      </c>
      <c r="Y53" s="63" t="n">
        <f aca="false">IFERROR(C53/B53,0)</f>
        <v>574.467800289436</v>
      </c>
      <c r="AA53" s="64"/>
    </row>
    <row r="54" s="49" customFormat="true" ht="15" hidden="false" customHeight="false" outlineLevel="0" collapsed="false">
      <c r="A54" s="50" t="n">
        <v>44562</v>
      </c>
      <c r="B54" s="51" t="n">
        <v>5582</v>
      </c>
      <c r="C54" s="52" t="n">
        <v>3437758</v>
      </c>
      <c r="D54" s="52" t="n">
        <v>729</v>
      </c>
      <c r="E54" s="52" t="n">
        <v>617691</v>
      </c>
      <c r="F54" s="52" t="n">
        <v>19</v>
      </c>
      <c r="G54" s="52" t="n">
        <v>397681</v>
      </c>
      <c r="H54" s="52" t="n">
        <f aca="false">F54+D54+B54</f>
        <v>6330</v>
      </c>
      <c r="I54" s="52" t="n">
        <f aca="false">G54+E54+C54</f>
        <v>4453130</v>
      </c>
      <c r="J54" s="53" t="s">
        <v>42</v>
      </c>
      <c r="K54" s="53" t="s">
        <v>44</v>
      </c>
      <c r="L54" s="54" t="s">
        <v>15</v>
      </c>
      <c r="M54" s="41"/>
      <c r="N54" s="55" t="n">
        <f aca="false">A54</f>
        <v>44562</v>
      </c>
      <c r="O54" s="56" t="n">
        <v>0.14821</v>
      </c>
      <c r="P54" s="57" t="n">
        <v>0.10521</v>
      </c>
      <c r="Q54" s="58" t="n">
        <f aca="false">(O54-P54)*C54</f>
        <v>147823.594</v>
      </c>
      <c r="R54" s="56" t="n">
        <v>0.13113</v>
      </c>
      <c r="S54" s="59" t="n">
        <v>0.10521</v>
      </c>
      <c r="T54" s="60" t="n">
        <f aca="false">(R54-S54)*E54</f>
        <v>16010.55072</v>
      </c>
      <c r="U54" s="61" t="n">
        <v>0.16606</v>
      </c>
      <c r="V54" s="57" t="n">
        <v>0.10521</v>
      </c>
      <c r="W54" s="62" t="n">
        <f aca="false">(U54-V54)*G54</f>
        <v>24198.88885</v>
      </c>
      <c r="X54" s="63" t="n">
        <f aca="false">W54+T54+Q54</f>
        <v>188033.03357</v>
      </c>
      <c r="Y54" s="63" t="n">
        <f aca="false">IFERROR(C54/B54,0)</f>
        <v>615.864922966679</v>
      </c>
      <c r="AA54" s="64"/>
    </row>
    <row r="55" s="49" customFormat="true" ht="15" hidden="false" customHeight="false" outlineLevel="0" collapsed="false">
      <c r="A55" s="50" t="n">
        <v>44531</v>
      </c>
      <c r="B55" s="51" t="n">
        <v>5652</v>
      </c>
      <c r="C55" s="52" t="n">
        <v>3856564</v>
      </c>
      <c r="D55" s="52" t="n">
        <v>743</v>
      </c>
      <c r="E55" s="52" t="n">
        <v>635651</v>
      </c>
      <c r="F55" s="52" t="n">
        <v>19</v>
      </c>
      <c r="G55" s="52" t="n">
        <v>426701</v>
      </c>
      <c r="H55" s="52" t="n">
        <f aca="false">F55+D55+B55</f>
        <v>6414</v>
      </c>
      <c r="I55" s="52" t="n">
        <f aca="false">G55+E55+C55</f>
        <v>4918916</v>
      </c>
      <c r="J55" s="53" t="s">
        <v>42</v>
      </c>
      <c r="K55" s="53" t="s">
        <v>44</v>
      </c>
      <c r="L55" s="54" t="s">
        <v>15</v>
      </c>
      <c r="M55" s="41"/>
      <c r="N55" s="55" t="n">
        <f aca="false">A55</f>
        <v>44531</v>
      </c>
      <c r="O55" s="56" t="n">
        <v>0.14821</v>
      </c>
      <c r="P55" s="57" t="n">
        <v>0.10521</v>
      </c>
      <c r="Q55" s="58" t="n">
        <f aca="false">(O55-P55)*C55</f>
        <v>165832.252</v>
      </c>
      <c r="R55" s="56" t="n">
        <v>0.13113</v>
      </c>
      <c r="S55" s="59" t="n">
        <v>0.10521</v>
      </c>
      <c r="T55" s="60" t="n">
        <f aca="false">(R55-S55)*E55</f>
        <v>16476.07392</v>
      </c>
      <c r="U55" s="61" t="n">
        <v>0.16606</v>
      </c>
      <c r="V55" s="57" t="n">
        <v>0.10521</v>
      </c>
      <c r="W55" s="62" t="n">
        <f aca="false">(U55-V55)*G55</f>
        <v>25964.75585</v>
      </c>
      <c r="X55" s="63" t="n">
        <f aca="false">W55+T55+Q55</f>
        <v>208273.08177</v>
      </c>
      <c r="Y55" s="63" t="n">
        <f aca="false">IFERROR(C55/B55,0)</f>
        <v>682.336164189667</v>
      </c>
      <c r="AA55" s="64"/>
    </row>
    <row r="56" s="49" customFormat="true" ht="15" hidden="false" customHeight="false" outlineLevel="0" collapsed="false">
      <c r="A56" s="50" t="n">
        <v>44501</v>
      </c>
      <c r="B56" s="51" t="n">
        <v>4929</v>
      </c>
      <c r="C56" s="52" t="n">
        <v>2952609</v>
      </c>
      <c r="D56" s="52" t="n">
        <v>684</v>
      </c>
      <c r="E56" s="52" t="n">
        <v>560300</v>
      </c>
      <c r="F56" s="52" t="n">
        <v>15</v>
      </c>
      <c r="G56" s="52" t="n">
        <v>313145</v>
      </c>
      <c r="H56" s="52" t="n">
        <f aca="false">F56+D56+B56</f>
        <v>5628</v>
      </c>
      <c r="I56" s="52" t="n">
        <f aca="false">G56+E56+C56</f>
        <v>3826054</v>
      </c>
      <c r="J56" s="53" t="s">
        <v>42</v>
      </c>
      <c r="K56" s="53" t="s">
        <v>44</v>
      </c>
      <c r="L56" s="54" t="s">
        <v>15</v>
      </c>
      <c r="M56" s="41"/>
      <c r="N56" s="55" t="n">
        <f aca="false">A56</f>
        <v>44501</v>
      </c>
      <c r="O56" s="56" t="n">
        <v>0.14821</v>
      </c>
      <c r="P56" s="57" t="n">
        <v>0.10521</v>
      </c>
      <c r="Q56" s="58" t="n">
        <f aca="false">(O56-P56)*C56</f>
        <v>126962.187</v>
      </c>
      <c r="R56" s="56" t="n">
        <v>0.13113</v>
      </c>
      <c r="S56" s="59" t="n">
        <v>0.10521</v>
      </c>
      <c r="T56" s="60" t="n">
        <f aca="false">(R56-S56)*E56</f>
        <v>14522.976</v>
      </c>
      <c r="U56" s="61" t="n">
        <v>0.16606</v>
      </c>
      <c r="V56" s="57" t="n">
        <v>0.10521</v>
      </c>
      <c r="W56" s="62" t="n">
        <f aca="false">(U56-V56)*G56</f>
        <v>19054.87325</v>
      </c>
      <c r="X56" s="63" t="n">
        <f aca="false">W56+T56+Q56</f>
        <v>160540.03625</v>
      </c>
      <c r="Y56" s="63" t="n">
        <f aca="false">IFERROR(C56/B56,0)</f>
        <v>599.027997565429</v>
      </c>
      <c r="AA56" s="64"/>
    </row>
    <row r="57" s="49" customFormat="true" ht="15" hidden="false" customHeight="false" outlineLevel="0" collapsed="false">
      <c r="A57" s="50" t="n">
        <f aca="false">A58+31</f>
        <v>44476</v>
      </c>
      <c r="B57" s="51" t="n">
        <v>4991</v>
      </c>
      <c r="C57" s="52" t="n">
        <v>2235668</v>
      </c>
      <c r="D57" s="52" t="n">
        <v>694</v>
      </c>
      <c r="E57" s="52" t="n">
        <v>408620</v>
      </c>
      <c r="F57" s="52" t="n">
        <v>15</v>
      </c>
      <c r="G57" s="52" t="n">
        <v>335934</v>
      </c>
      <c r="H57" s="52" t="n">
        <f aca="false">F57+D57+B57</f>
        <v>5700</v>
      </c>
      <c r="I57" s="52" t="n">
        <f aca="false">G57+E57+C57</f>
        <v>2980222</v>
      </c>
      <c r="J57" s="53" t="s">
        <v>42</v>
      </c>
      <c r="K57" s="53" t="s">
        <v>44</v>
      </c>
      <c r="L57" s="54" t="s">
        <v>15</v>
      </c>
      <c r="M57" s="41"/>
      <c r="N57" s="55" t="n">
        <f aca="false">A57</f>
        <v>44476</v>
      </c>
      <c r="O57" s="56" t="n">
        <v>0.09707</v>
      </c>
      <c r="P57" s="57" t="n">
        <v>0.10521</v>
      </c>
      <c r="Q57" s="58" t="n">
        <f aca="false">(O57-P57)*C57</f>
        <v>-18198.33752</v>
      </c>
      <c r="R57" s="56" t="n">
        <v>0.0844</v>
      </c>
      <c r="S57" s="59" t="n">
        <v>0.10521</v>
      </c>
      <c r="T57" s="60" t="n">
        <f aca="false">(R57-S57)*E57</f>
        <v>-8503.3822</v>
      </c>
      <c r="U57" s="61" t="n">
        <v>0.08365</v>
      </c>
      <c r="V57" s="57" t="n">
        <v>0.10521</v>
      </c>
      <c r="W57" s="62" t="n">
        <f aca="false">(U57-V57)*G57</f>
        <v>-7242.73704</v>
      </c>
      <c r="X57" s="63" t="n">
        <f aca="false">W57+T57+Q57</f>
        <v>-33944.45676</v>
      </c>
      <c r="Y57" s="63" t="n">
        <f aca="false">IFERROR(C57/B57,0)</f>
        <v>447.939891805249</v>
      </c>
      <c r="AA57" s="64"/>
    </row>
    <row r="58" s="49" customFormat="true" ht="15" hidden="false" customHeight="false" outlineLevel="0" collapsed="false">
      <c r="A58" s="50" t="n">
        <f aca="false">A59+31</f>
        <v>44445</v>
      </c>
      <c r="B58" s="51" t="n">
        <v>5092</v>
      </c>
      <c r="C58" s="52" t="n">
        <v>2219105</v>
      </c>
      <c r="D58" s="52" t="n">
        <v>703</v>
      </c>
      <c r="E58" s="52" t="n">
        <v>385645</v>
      </c>
      <c r="F58" s="52" t="n">
        <v>15</v>
      </c>
      <c r="G58" s="52" t="n">
        <v>342618</v>
      </c>
      <c r="H58" s="52" t="n">
        <f aca="false">F58+D58+B58</f>
        <v>5810</v>
      </c>
      <c r="I58" s="52" t="n">
        <f aca="false">G58+E58+C58</f>
        <v>2947368</v>
      </c>
      <c r="J58" s="53" t="s">
        <v>42</v>
      </c>
      <c r="K58" s="53" t="s">
        <v>44</v>
      </c>
      <c r="L58" s="54" t="s">
        <v>15</v>
      </c>
      <c r="M58" s="41"/>
      <c r="N58" s="55" t="n">
        <f aca="false">A58</f>
        <v>44445</v>
      </c>
      <c r="O58" s="56" t="n">
        <v>0.09707</v>
      </c>
      <c r="P58" s="57" t="n">
        <v>0.10521</v>
      </c>
      <c r="Q58" s="58" t="n">
        <f aca="false">(O58-P58)*C58</f>
        <v>-18063.5147</v>
      </c>
      <c r="R58" s="56" t="n">
        <v>0.0844</v>
      </c>
      <c r="S58" s="59" t="n">
        <v>0.10521</v>
      </c>
      <c r="T58" s="60" t="n">
        <f aca="false">(R58-S58)*E58</f>
        <v>-8025.27245</v>
      </c>
      <c r="U58" s="61" t="n">
        <v>0.08365</v>
      </c>
      <c r="V58" s="57" t="n">
        <v>0.10521</v>
      </c>
      <c r="W58" s="62" t="n">
        <f aca="false">(U58-V58)*G58</f>
        <v>-7386.84408</v>
      </c>
      <c r="X58" s="63" t="n">
        <f aca="false">W58+T58+Q58</f>
        <v>-33475.63123</v>
      </c>
      <c r="Y58" s="63" t="n">
        <f aca="false">IFERROR(C58/B58,0)</f>
        <v>435.80223880597</v>
      </c>
      <c r="AA58" s="64"/>
    </row>
    <row r="59" s="49" customFormat="true" ht="15" hidden="false" customHeight="false" outlineLevel="0" collapsed="false">
      <c r="A59" s="50" t="n">
        <f aca="false">A60+31</f>
        <v>44414</v>
      </c>
      <c r="B59" s="51" t="n">
        <v>5198</v>
      </c>
      <c r="C59" s="52" t="n">
        <v>2547315</v>
      </c>
      <c r="D59" s="52" t="n">
        <v>710</v>
      </c>
      <c r="E59" s="52" t="n">
        <v>420886</v>
      </c>
      <c r="F59" s="52" t="n">
        <v>15</v>
      </c>
      <c r="G59" s="52" t="n">
        <v>377786</v>
      </c>
      <c r="H59" s="52" t="n">
        <f aca="false">F59+D59+B59</f>
        <v>5923</v>
      </c>
      <c r="I59" s="52" t="n">
        <f aca="false">G59+E59+C59</f>
        <v>3345987</v>
      </c>
      <c r="J59" s="53" t="s">
        <v>42</v>
      </c>
      <c r="K59" s="53" t="s">
        <v>44</v>
      </c>
      <c r="L59" s="54" t="s">
        <v>15</v>
      </c>
      <c r="M59" s="41"/>
      <c r="N59" s="55" t="n">
        <f aca="false">A59</f>
        <v>44414</v>
      </c>
      <c r="O59" s="56" t="n">
        <v>0.09707</v>
      </c>
      <c r="P59" s="57" t="n">
        <v>0.10521</v>
      </c>
      <c r="Q59" s="58" t="n">
        <f aca="false">(O59-P59)*C59</f>
        <v>-20735.1441</v>
      </c>
      <c r="R59" s="56" t="n">
        <v>0.0844</v>
      </c>
      <c r="S59" s="59" t="n">
        <v>0.10521</v>
      </c>
      <c r="T59" s="60" t="n">
        <f aca="false">(R59-S59)*E59</f>
        <v>-8758.63766</v>
      </c>
      <c r="U59" s="61" t="n">
        <v>0.08365</v>
      </c>
      <c r="V59" s="57" t="n">
        <v>0.10521</v>
      </c>
      <c r="W59" s="62" t="n">
        <f aca="false">(U59-V59)*G59</f>
        <v>-8145.06616</v>
      </c>
      <c r="X59" s="63" t="n">
        <f aca="false">W59+T59+Q59</f>
        <v>-37638.84792</v>
      </c>
      <c r="Y59" s="63" t="n">
        <f aca="false">IFERROR(C59/B59,0)</f>
        <v>490.056752597153</v>
      </c>
      <c r="AA59" s="64"/>
    </row>
    <row r="60" s="49" customFormat="true" ht="15" hidden="false" customHeight="false" outlineLevel="0" collapsed="false">
      <c r="A60" s="50" t="n">
        <f aca="false">A61+31</f>
        <v>44383</v>
      </c>
      <c r="B60" s="51" t="n">
        <v>5289</v>
      </c>
      <c r="C60" s="52" t="n">
        <v>2952581</v>
      </c>
      <c r="D60" s="52" t="n">
        <v>712</v>
      </c>
      <c r="E60" s="52" t="n">
        <v>459814</v>
      </c>
      <c r="F60" s="52" t="n">
        <v>15</v>
      </c>
      <c r="G60" s="52" t="n">
        <v>392216</v>
      </c>
      <c r="H60" s="52" t="n">
        <f aca="false">F60+D60+B60</f>
        <v>6016</v>
      </c>
      <c r="I60" s="52" t="n">
        <f aca="false">G60+E60+C60</f>
        <v>3804611</v>
      </c>
      <c r="J60" s="53" t="s">
        <v>42</v>
      </c>
      <c r="K60" s="53" t="s">
        <v>44</v>
      </c>
      <c r="L60" s="54" t="s">
        <v>15</v>
      </c>
      <c r="M60" s="41"/>
      <c r="N60" s="55" t="n">
        <f aca="false">A60</f>
        <v>44383</v>
      </c>
      <c r="O60" s="56" t="n">
        <v>0.09707</v>
      </c>
      <c r="P60" s="57" t="n">
        <v>0.10521</v>
      </c>
      <c r="Q60" s="58" t="n">
        <f aca="false">(O60-P60)*C60</f>
        <v>-24034.00934</v>
      </c>
      <c r="R60" s="56" t="n">
        <v>0.0844</v>
      </c>
      <c r="S60" s="59" t="n">
        <v>0.10521</v>
      </c>
      <c r="T60" s="60" t="n">
        <f aca="false">(R60-S60)*E60</f>
        <v>-9568.72934</v>
      </c>
      <c r="U60" s="61" t="n">
        <v>0.08186</v>
      </c>
      <c r="V60" s="57" t="n">
        <v>0.10521</v>
      </c>
      <c r="W60" s="62" t="n">
        <f aca="false">(U60-V60)*G60</f>
        <v>-9158.2436</v>
      </c>
      <c r="X60" s="63" t="n">
        <f aca="false">W60+T60+Q60</f>
        <v>-42760.98228</v>
      </c>
      <c r="Y60" s="63" t="n">
        <f aca="false">IFERROR(C60/B60,0)</f>
        <v>558.249385517111</v>
      </c>
      <c r="AA60" s="64"/>
    </row>
    <row r="61" s="49" customFormat="true" ht="15" hidden="false" customHeight="false" outlineLevel="0" collapsed="false">
      <c r="A61" s="50" t="n">
        <f aca="false">A62+31</f>
        <v>44352</v>
      </c>
      <c r="B61" s="51" t="n">
        <v>5373</v>
      </c>
      <c r="C61" s="52" t="n">
        <v>3088070</v>
      </c>
      <c r="D61" s="52" t="n">
        <v>717</v>
      </c>
      <c r="E61" s="52" t="n">
        <v>453742</v>
      </c>
      <c r="F61" s="52" t="n">
        <v>17</v>
      </c>
      <c r="G61" s="52" t="n">
        <v>405792</v>
      </c>
      <c r="H61" s="52" t="n">
        <f aca="false">F61+D61+B61</f>
        <v>6107</v>
      </c>
      <c r="I61" s="52" t="n">
        <f aca="false">G61+E61+C61</f>
        <v>3947604</v>
      </c>
      <c r="J61" s="53" t="s">
        <v>42</v>
      </c>
      <c r="K61" s="53" t="s">
        <v>44</v>
      </c>
      <c r="L61" s="54" t="s">
        <v>15</v>
      </c>
      <c r="M61" s="41"/>
      <c r="N61" s="55" t="n">
        <f aca="false">A61</f>
        <v>44352</v>
      </c>
      <c r="O61" s="56" t="n">
        <v>0.09707</v>
      </c>
      <c r="P61" s="57" t="n">
        <v>0.10521</v>
      </c>
      <c r="Q61" s="58" t="n">
        <f aca="false">(O61-P61)*C61</f>
        <v>-25136.8898</v>
      </c>
      <c r="R61" s="56" t="n">
        <v>0.0844</v>
      </c>
      <c r="S61" s="59" t="n">
        <v>0.10521</v>
      </c>
      <c r="T61" s="60" t="n">
        <f aca="false">(R61-S61)*E61</f>
        <v>-9442.37102</v>
      </c>
      <c r="U61" s="61" t="n">
        <v>0.08186</v>
      </c>
      <c r="V61" s="57" t="n">
        <v>0.10521</v>
      </c>
      <c r="W61" s="62" t="n">
        <f aca="false">(U61-V61)*G61</f>
        <v>-9475.2432</v>
      </c>
      <c r="X61" s="63" t="n">
        <f aca="false">W61+T61+Q61</f>
        <v>-44054.50402</v>
      </c>
      <c r="Y61" s="63" t="n">
        <f aca="false">IFERROR(C61/B61,0)</f>
        <v>574.738507351573</v>
      </c>
      <c r="AA61" s="64"/>
    </row>
    <row r="62" s="49" customFormat="true" ht="15" hidden="false" customHeight="false" outlineLevel="0" collapsed="false">
      <c r="A62" s="50" t="n">
        <f aca="false">A63+31</f>
        <v>44321</v>
      </c>
      <c r="B62" s="51" t="n">
        <v>5448</v>
      </c>
      <c r="C62" s="52" t="n">
        <v>2774720</v>
      </c>
      <c r="D62" s="52" t="n">
        <v>722</v>
      </c>
      <c r="E62" s="52" t="n">
        <v>446312</v>
      </c>
      <c r="F62" s="52" t="n">
        <v>16</v>
      </c>
      <c r="G62" s="52" t="n">
        <v>348749</v>
      </c>
      <c r="H62" s="52" t="n">
        <f aca="false">F62+D62+B62</f>
        <v>6186</v>
      </c>
      <c r="I62" s="52" t="n">
        <f aca="false">G62+E62+C62</f>
        <v>3569781</v>
      </c>
      <c r="J62" s="53" t="s">
        <v>42</v>
      </c>
      <c r="K62" s="53" t="s">
        <v>44</v>
      </c>
      <c r="L62" s="54" t="s">
        <v>15</v>
      </c>
      <c r="M62" s="41"/>
      <c r="N62" s="55" t="n">
        <f aca="false">A62</f>
        <v>44321</v>
      </c>
      <c r="O62" s="56" t="n">
        <v>0.09707</v>
      </c>
      <c r="P62" s="57" t="n">
        <v>0.10521</v>
      </c>
      <c r="Q62" s="58" t="n">
        <f aca="false">(O62-P62)*C62</f>
        <v>-22586.2208</v>
      </c>
      <c r="R62" s="56" t="n">
        <v>0.0844</v>
      </c>
      <c r="S62" s="59" t="n">
        <v>0.10521</v>
      </c>
      <c r="T62" s="60" t="n">
        <f aca="false">(R62-S62)*E62</f>
        <v>-9287.75272</v>
      </c>
      <c r="U62" s="61" t="n">
        <v>0.08186</v>
      </c>
      <c r="V62" s="57" t="n">
        <v>0.10521</v>
      </c>
      <c r="W62" s="62" t="n">
        <f aca="false">(U62-V62)*G62</f>
        <v>-8143.28915</v>
      </c>
      <c r="X62" s="63" t="n">
        <f aca="false">W62+T62+Q62</f>
        <v>-40017.26267</v>
      </c>
      <c r="Y62" s="63" t="n">
        <f aca="false">IFERROR(C62/B62,0)</f>
        <v>509.309838472834</v>
      </c>
      <c r="AA62" s="64"/>
    </row>
    <row r="63" s="49" customFormat="true" ht="15" hidden="false" customHeight="false" outlineLevel="0" collapsed="false">
      <c r="A63" s="50" t="n">
        <f aca="false">A64+31</f>
        <v>44290</v>
      </c>
      <c r="B63" s="51" t="n">
        <v>5241</v>
      </c>
      <c r="C63" s="52" t="n">
        <v>2040709</v>
      </c>
      <c r="D63" s="52" t="n">
        <v>703</v>
      </c>
      <c r="E63" s="52" t="n">
        <v>352215</v>
      </c>
      <c r="F63" s="52" t="n">
        <v>15</v>
      </c>
      <c r="G63" s="52" t="n">
        <v>277219</v>
      </c>
      <c r="H63" s="52" t="n">
        <f aca="false">F63+D63+B63</f>
        <v>5959</v>
      </c>
      <c r="I63" s="52" t="n">
        <f aca="false">G63+E63+C63</f>
        <v>2670143</v>
      </c>
      <c r="J63" s="53" t="s">
        <v>42</v>
      </c>
      <c r="K63" s="53" t="s">
        <v>44</v>
      </c>
      <c r="L63" s="54" t="s">
        <v>15</v>
      </c>
      <c r="M63" s="41"/>
      <c r="N63" s="55" t="n">
        <f aca="false">A63</f>
        <v>44290</v>
      </c>
      <c r="O63" s="56" t="n">
        <v>0.12388</v>
      </c>
      <c r="P63" s="57" t="n">
        <v>0.10521</v>
      </c>
      <c r="Q63" s="58" t="n">
        <f aca="false">(O63-P63)*C63</f>
        <v>38100.03703</v>
      </c>
      <c r="R63" s="56" t="n">
        <v>0.10763</v>
      </c>
      <c r="S63" s="59" t="n">
        <v>0.10521</v>
      </c>
      <c r="T63" s="60" t="n">
        <f aca="false">(R63-S63)*E63</f>
        <v>852.360300000002</v>
      </c>
      <c r="U63" s="61" t="n">
        <v>0.09809</v>
      </c>
      <c r="V63" s="57" t="n">
        <v>0.10521</v>
      </c>
      <c r="W63" s="62" t="n">
        <f aca="false">(U63-V63)*G63</f>
        <v>-1973.79928</v>
      </c>
      <c r="X63" s="63" t="n">
        <f aca="false">W63+T63+Q63</f>
        <v>36978.59805</v>
      </c>
      <c r="Y63" s="63" t="n">
        <f aca="false">IFERROR(C63/B63,0)</f>
        <v>389.37397443236</v>
      </c>
      <c r="AA63" s="64"/>
    </row>
    <row r="64" s="49" customFormat="true" ht="15" hidden="false" customHeight="false" outlineLevel="0" collapsed="false">
      <c r="A64" s="50" t="n">
        <f aca="false">A65+31</f>
        <v>44259</v>
      </c>
      <c r="B64" s="51" t="n">
        <v>5380</v>
      </c>
      <c r="C64" s="52" t="n">
        <v>2587480</v>
      </c>
      <c r="D64" s="52" t="n">
        <v>714</v>
      </c>
      <c r="E64" s="52" t="n">
        <v>424855</v>
      </c>
      <c r="F64" s="52" t="n">
        <v>15</v>
      </c>
      <c r="G64" s="52" t="n">
        <v>308858</v>
      </c>
      <c r="H64" s="52" t="n">
        <f aca="false">F64+D64+B64</f>
        <v>6109</v>
      </c>
      <c r="I64" s="52" t="n">
        <f aca="false">G64+E64+C64</f>
        <v>3321193</v>
      </c>
      <c r="J64" s="53" t="s">
        <v>42</v>
      </c>
      <c r="K64" s="53" t="s">
        <v>44</v>
      </c>
      <c r="L64" s="54" t="s">
        <v>15</v>
      </c>
      <c r="M64" s="41"/>
      <c r="N64" s="55" t="n">
        <f aca="false">A64</f>
        <v>44259</v>
      </c>
      <c r="O64" s="56" t="n">
        <v>0.12388</v>
      </c>
      <c r="P64" s="57" t="n">
        <v>0.10521</v>
      </c>
      <c r="Q64" s="58" t="n">
        <f aca="false">(O64-P64)*C64</f>
        <v>48308.2516</v>
      </c>
      <c r="R64" s="56" t="n">
        <v>0.10763</v>
      </c>
      <c r="S64" s="59" t="n">
        <v>0.10521</v>
      </c>
      <c r="T64" s="60" t="n">
        <f aca="false">(R64-S64)*E64</f>
        <v>1028.1491</v>
      </c>
      <c r="U64" s="61" t="n">
        <v>0.09809</v>
      </c>
      <c r="V64" s="57" t="n">
        <v>0.10521</v>
      </c>
      <c r="W64" s="62" t="n">
        <f aca="false">(U64-V64)*G64</f>
        <v>-2199.06896</v>
      </c>
      <c r="X64" s="63" t="n">
        <f aca="false">W64+T64+Q64</f>
        <v>47137.33174</v>
      </c>
      <c r="Y64" s="63" t="n">
        <f aca="false">IFERROR(C64/B64,0)</f>
        <v>480.944237918216</v>
      </c>
      <c r="AA64" s="64"/>
    </row>
    <row r="65" s="49" customFormat="true" ht="15" hidden="false" customHeight="false" outlineLevel="0" collapsed="false">
      <c r="A65" s="50" t="n">
        <f aca="false">A66+31</f>
        <v>44228</v>
      </c>
      <c r="B65" s="51" t="n">
        <v>5462</v>
      </c>
      <c r="C65" s="52" t="n">
        <v>2898969</v>
      </c>
      <c r="D65" s="52" t="n">
        <v>717</v>
      </c>
      <c r="E65" s="52" t="n">
        <v>527110</v>
      </c>
      <c r="F65" s="52" t="n">
        <v>15</v>
      </c>
      <c r="G65" s="52" t="n">
        <v>299588</v>
      </c>
      <c r="H65" s="52" t="n">
        <f aca="false">F65+D65+B65</f>
        <v>6194</v>
      </c>
      <c r="I65" s="52" t="n">
        <f aca="false">G65+E65+C65</f>
        <v>3725667</v>
      </c>
      <c r="J65" s="53" t="s">
        <v>42</v>
      </c>
      <c r="K65" s="53" t="s">
        <v>44</v>
      </c>
      <c r="L65" s="54" t="s">
        <v>15</v>
      </c>
      <c r="M65" s="41"/>
      <c r="N65" s="55" t="n">
        <f aca="false">A65</f>
        <v>44228</v>
      </c>
      <c r="O65" s="56" t="n">
        <v>0.12388</v>
      </c>
      <c r="P65" s="57" t="n">
        <v>0.10521</v>
      </c>
      <c r="Q65" s="58" t="n">
        <f aca="false">(O65-P65)*C65</f>
        <v>54123.75123</v>
      </c>
      <c r="R65" s="56" t="n">
        <v>0.10763</v>
      </c>
      <c r="S65" s="59" t="n">
        <v>0.10521</v>
      </c>
      <c r="T65" s="60" t="n">
        <f aca="false">(R65-S65)*E65</f>
        <v>1275.6062</v>
      </c>
      <c r="U65" s="61" t="n">
        <v>0.09809</v>
      </c>
      <c r="V65" s="57" t="n">
        <v>0.10521</v>
      </c>
      <c r="W65" s="62" t="n">
        <f aca="false">(U65-V65)*G65</f>
        <v>-2133.06656</v>
      </c>
      <c r="X65" s="63" t="n">
        <f aca="false">W65+T65+Q65</f>
        <v>53266.29087</v>
      </c>
      <c r="Y65" s="63" t="n">
        <f aca="false">IFERROR(C65/B65,0)</f>
        <v>530.752288538997</v>
      </c>
      <c r="AA65" s="64"/>
    </row>
    <row r="66" s="49" customFormat="true" ht="15" hidden="false" customHeight="false" outlineLevel="0" collapsed="false">
      <c r="A66" s="50" t="n">
        <f aca="false">A67+31</f>
        <v>44197</v>
      </c>
      <c r="B66" s="51" t="n">
        <v>5553</v>
      </c>
      <c r="C66" s="52" t="n">
        <v>3642066</v>
      </c>
      <c r="D66" s="52" t="n">
        <v>727</v>
      </c>
      <c r="E66" s="52" t="n">
        <v>608353</v>
      </c>
      <c r="F66" s="52" t="n">
        <v>15</v>
      </c>
      <c r="G66" s="52" t="n">
        <v>311211</v>
      </c>
      <c r="H66" s="52" t="n">
        <f aca="false">F66+D66+B66</f>
        <v>6295</v>
      </c>
      <c r="I66" s="52" t="n">
        <f aca="false">G66+E66+C66</f>
        <v>4561630</v>
      </c>
      <c r="J66" s="53" t="s">
        <v>42</v>
      </c>
      <c r="K66" s="53" t="s">
        <v>44</v>
      </c>
      <c r="L66" s="54" t="s">
        <v>15</v>
      </c>
      <c r="M66" s="41"/>
      <c r="N66" s="55" t="n">
        <f aca="false">A66</f>
        <v>44197</v>
      </c>
      <c r="O66" s="56" t="n">
        <v>0.12388</v>
      </c>
      <c r="P66" s="57" t="n">
        <v>0.10521</v>
      </c>
      <c r="Q66" s="58" t="n">
        <f aca="false">(O66-P66)*C66</f>
        <v>67997.37222</v>
      </c>
      <c r="R66" s="56" t="n">
        <v>0.10763</v>
      </c>
      <c r="S66" s="59" t="n">
        <v>0.10521</v>
      </c>
      <c r="T66" s="60" t="n">
        <f aca="false">(R66-S66)*E66</f>
        <v>1472.21426</v>
      </c>
      <c r="U66" s="61" t="n">
        <v>0.11066</v>
      </c>
      <c r="V66" s="57" t="n">
        <v>0.10521</v>
      </c>
      <c r="W66" s="62" t="n">
        <f aca="false">(U66-V66)*G66</f>
        <v>1696.09995</v>
      </c>
      <c r="X66" s="63" t="n">
        <f aca="false">W66+T66+Q66</f>
        <v>71165.68643</v>
      </c>
      <c r="Y66" s="63" t="n">
        <f aca="false">IFERROR(C66/B66,0)</f>
        <v>655.87358184765</v>
      </c>
      <c r="AA66" s="64"/>
    </row>
    <row r="67" s="49" customFormat="true" ht="15" hidden="false" customHeight="false" outlineLevel="0" collapsed="false">
      <c r="A67" s="50" t="n">
        <v>44166</v>
      </c>
      <c r="B67" s="51" t="n">
        <v>5650</v>
      </c>
      <c r="C67" s="52" t="n">
        <v>3839324</v>
      </c>
      <c r="D67" s="52" t="n">
        <v>736</v>
      </c>
      <c r="E67" s="52" t="n">
        <v>638091</v>
      </c>
      <c r="F67" s="52" t="n">
        <v>15</v>
      </c>
      <c r="G67" s="52" t="n">
        <v>280621</v>
      </c>
      <c r="H67" s="52" t="n">
        <f aca="false">F67+D67+B67</f>
        <v>6401</v>
      </c>
      <c r="I67" s="52" t="n">
        <f aca="false">G67+E67+C67</f>
        <v>4758036</v>
      </c>
      <c r="J67" s="53" t="s">
        <v>42</v>
      </c>
      <c r="K67" s="53" t="s">
        <v>44</v>
      </c>
      <c r="L67" s="54" t="s">
        <v>15</v>
      </c>
      <c r="M67" s="41"/>
      <c r="N67" s="55" t="n">
        <f aca="false">A67</f>
        <v>44166</v>
      </c>
      <c r="O67" s="56" t="n">
        <v>0.12388</v>
      </c>
      <c r="P67" s="57" t="n">
        <v>0.10521</v>
      </c>
      <c r="Q67" s="58" t="n">
        <f aca="false">(O67-P67)*C67</f>
        <v>71680.17908</v>
      </c>
      <c r="R67" s="56" t="n">
        <v>0.10763</v>
      </c>
      <c r="S67" s="59" t="n">
        <v>0.10521</v>
      </c>
      <c r="T67" s="60" t="n">
        <f aca="false">(R67-S67)*E67</f>
        <v>1544.18022</v>
      </c>
      <c r="U67" s="61" t="n">
        <v>0.11066</v>
      </c>
      <c r="V67" s="57" t="n">
        <v>0.10521</v>
      </c>
      <c r="W67" s="62" t="n">
        <f aca="false">(U67-V67)*G67</f>
        <v>1529.38445</v>
      </c>
      <c r="X67" s="63" t="n">
        <f aca="false">W67+T67+Q67</f>
        <v>74753.74375</v>
      </c>
      <c r="Y67" s="63" t="n">
        <f aca="false">IFERROR(C67/B67,0)</f>
        <v>679.526371681416</v>
      </c>
      <c r="AA67" s="64"/>
    </row>
    <row r="68" s="49" customFormat="true" ht="15" hidden="false" customHeight="false" outlineLevel="0" collapsed="false">
      <c r="A68" s="50" t="n">
        <f aca="false">A69+31</f>
        <v>44156</v>
      </c>
      <c r="B68" s="51" t="n">
        <v>4840</v>
      </c>
      <c r="C68" s="52" t="n">
        <v>3083945</v>
      </c>
      <c r="D68" s="52" t="n">
        <v>687</v>
      </c>
      <c r="E68" s="52" t="n">
        <v>455213</v>
      </c>
      <c r="F68" s="52" t="n">
        <v>16</v>
      </c>
      <c r="G68" s="52" t="n">
        <v>300552</v>
      </c>
      <c r="H68" s="52" t="n">
        <f aca="false">F68+D68+B68</f>
        <v>5543</v>
      </c>
      <c r="I68" s="52" t="n">
        <f aca="false">G68+E68+C68</f>
        <v>3839710</v>
      </c>
      <c r="J68" s="53" t="s">
        <v>42</v>
      </c>
      <c r="K68" s="53" t="s">
        <v>44</v>
      </c>
      <c r="L68" s="54" t="s">
        <v>15</v>
      </c>
      <c r="M68" s="41"/>
      <c r="N68" s="55" t="n">
        <f aca="false">A68</f>
        <v>44156</v>
      </c>
      <c r="O68" s="56" t="n">
        <v>0.12388</v>
      </c>
      <c r="P68" s="57" t="n">
        <v>0.10521</v>
      </c>
      <c r="Q68" s="58" t="n">
        <f aca="false">(O68-P68)*C68</f>
        <v>57577.25315</v>
      </c>
      <c r="R68" s="56" t="n">
        <v>0.10763</v>
      </c>
      <c r="S68" s="59" t="n">
        <v>0.10521</v>
      </c>
      <c r="T68" s="60" t="n">
        <f aca="false">(R68-S68)*E68</f>
        <v>1101.61546</v>
      </c>
      <c r="U68" s="61" t="n">
        <v>0.11066</v>
      </c>
      <c r="V68" s="57" t="n">
        <v>0.10521</v>
      </c>
      <c r="W68" s="62" t="n">
        <f aca="false">(U68-V68)*G68</f>
        <v>1638.0084</v>
      </c>
      <c r="X68" s="63" t="n">
        <f aca="false">W68+T68+Q68</f>
        <v>60316.87701</v>
      </c>
      <c r="Y68" s="63" t="n">
        <f aca="false">IFERROR(C68/B68,0)</f>
        <v>637.178719008265</v>
      </c>
      <c r="AA68" s="64"/>
    </row>
    <row r="69" s="49" customFormat="true" ht="15" hidden="false" customHeight="false" outlineLevel="0" collapsed="false">
      <c r="A69" s="50" t="n">
        <f aca="false">A70+31</f>
        <v>44125</v>
      </c>
      <c r="B69" s="51" t="n">
        <v>4920</v>
      </c>
      <c r="C69" s="52" t="n">
        <v>2382329</v>
      </c>
      <c r="D69" s="52" t="n">
        <v>701</v>
      </c>
      <c r="E69" s="52" t="n">
        <v>390353</v>
      </c>
      <c r="F69" s="52" t="n">
        <v>17</v>
      </c>
      <c r="G69" s="52" t="n">
        <v>296357</v>
      </c>
      <c r="H69" s="52" t="n">
        <f aca="false">F69+D69+B69</f>
        <v>5638</v>
      </c>
      <c r="I69" s="52" t="n">
        <f aca="false">G69+E69+C69</f>
        <v>3069039</v>
      </c>
      <c r="J69" s="53" t="s">
        <v>42</v>
      </c>
      <c r="K69" s="53" t="s">
        <v>44</v>
      </c>
      <c r="L69" s="54" t="s">
        <v>15</v>
      </c>
      <c r="M69" s="41"/>
      <c r="N69" s="55" t="n">
        <f aca="false">A69</f>
        <v>44125</v>
      </c>
      <c r="O69" s="56" t="n">
        <v>0.09898</v>
      </c>
      <c r="P69" s="57" t="n">
        <v>0.10521</v>
      </c>
      <c r="Q69" s="58" t="n">
        <f aca="false">(O69-P69)*C69</f>
        <v>-14841.90967</v>
      </c>
      <c r="R69" s="56" t="n">
        <v>0.08428</v>
      </c>
      <c r="S69" s="59" t="n">
        <v>0.10521</v>
      </c>
      <c r="T69" s="60" t="n">
        <f aca="false">(R69-S69)*E69</f>
        <v>-8170.08829</v>
      </c>
      <c r="U69" s="61" t="n">
        <v>0.08188</v>
      </c>
      <c r="V69" s="57" t="n">
        <v>0.10521</v>
      </c>
      <c r="W69" s="62" t="n">
        <f aca="false">(U69-V69)*G69</f>
        <v>-6914.00881</v>
      </c>
      <c r="X69" s="63" t="n">
        <f aca="false">W69+T69+Q69</f>
        <v>-29926.00677</v>
      </c>
      <c r="Y69" s="63" t="n">
        <f aca="false">IFERROR(C69/B69,0)</f>
        <v>484.213211382114</v>
      </c>
      <c r="AA69" s="64"/>
    </row>
    <row r="70" s="49" customFormat="true" ht="15" hidden="false" customHeight="false" outlineLevel="0" collapsed="false">
      <c r="A70" s="50" t="n">
        <f aca="false">A71+31</f>
        <v>44094</v>
      </c>
      <c r="B70" s="51" t="n">
        <v>4988</v>
      </c>
      <c r="C70" s="52" t="n">
        <v>2182681</v>
      </c>
      <c r="D70" s="52" t="n">
        <v>707</v>
      </c>
      <c r="E70" s="52" t="n">
        <v>377440</v>
      </c>
      <c r="F70" s="52" t="n">
        <v>17</v>
      </c>
      <c r="G70" s="52" t="n">
        <v>305779</v>
      </c>
      <c r="H70" s="52" t="n">
        <f aca="false">F70+D70+B70</f>
        <v>5712</v>
      </c>
      <c r="I70" s="52" t="n">
        <f aca="false">G70+E70+C70</f>
        <v>2865900</v>
      </c>
      <c r="J70" s="53" t="s">
        <v>42</v>
      </c>
      <c r="K70" s="53" t="s">
        <v>44</v>
      </c>
      <c r="L70" s="54" t="s">
        <v>15</v>
      </c>
      <c r="M70" s="41"/>
      <c r="N70" s="55" t="n">
        <f aca="false">A70</f>
        <v>44094</v>
      </c>
      <c r="O70" s="56" t="n">
        <v>0.09898</v>
      </c>
      <c r="P70" s="57" t="n">
        <v>0.10521</v>
      </c>
      <c r="Q70" s="58" t="n">
        <f aca="false">(O70-P70)*C70</f>
        <v>-13598.10263</v>
      </c>
      <c r="R70" s="56" t="n">
        <v>0.08428</v>
      </c>
      <c r="S70" s="59" t="n">
        <v>0.10521</v>
      </c>
      <c r="T70" s="60" t="n">
        <f aca="false">(R70-S70)*E70</f>
        <v>-7899.8192</v>
      </c>
      <c r="U70" s="61" t="n">
        <v>0.08188</v>
      </c>
      <c r="V70" s="57" t="n">
        <v>0.10521</v>
      </c>
      <c r="W70" s="62" t="n">
        <f aca="false">(U70-V70)*G70</f>
        <v>-7133.82407</v>
      </c>
      <c r="X70" s="63" t="n">
        <f aca="false">W70+T70+Q70</f>
        <v>-28631.7459</v>
      </c>
      <c r="Y70" s="63" t="n">
        <f aca="false">IFERROR(C70/B70,0)</f>
        <v>437.586407377707</v>
      </c>
      <c r="AA70" s="64"/>
    </row>
    <row r="71" s="49" customFormat="true" ht="15" hidden="false" customHeight="false" outlineLevel="0" collapsed="false">
      <c r="A71" s="50" t="n">
        <f aca="false">A72+31</f>
        <v>44063</v>
      </c>
      <c r="B71" s="51" t="n">
        <v>5087</v>
      </c>
      <c r="C71" s="52" t="n">
        <v>2300245</v>
      </c>
      <c r="D71" s="52" t="n">
        <v>712</v>
      </c>
      <c r="E71" s="52" t="n">
        <v>372658</v>
      </c>
      <c r="F71" s="52" t="n">
        <v>17</v>
      </c>
      <c r="G71" s="52" t="n">
        <v>366078</v>
      </c>
      <c r="H71" s="52" t="n">
        <f aca="false">F71+D71+B71</f>
        <v>5816</v>
      </c>
      <c r="I71" s="52" t="n">
        <f aca="false">G71+E71+C71</f>
        <v>3038981</v>
      </c>
      <c r="J71" s="53" t="s">
        <v>42</v>
      </c>
      <c r="K71" s="53" t="s">
        <v>44</v>
      </c>
      <c r="L71" s="54" t="s">
        <v>15</v>
      </c>
      <c r="M71" s="41"/>
      <c r="N71" s="55" t="n">
        <f aca="false">A71</f>
        <v>44063</v>
      </c>
      <c r="O71" s="56" t="n">
        <v>0.09898</v>
      </c>
      <c r="P71" s="57" t="n">
        <v>0.10521</v>
      </c>
      <c r="Q71" s="58" t="n">
        <f aca="false">(O71-P71)*C71</f>
        <v>-14330.52635</v>
      </c>
      <c r="R71" s="56" t="n">
        <v>0.08428</v>
      </c>
      <c r="S71" s="59" t="n">
        <v>0.10521</v>
      </c>
      <c r="T71" s="60" t="n">
        <f aca="false">(R71-S71)*E71</f>
        <v>-7799.73194</v>
      </c>
      <c r="U71" s="61" t="n">
        <v>0.08188</v>
      </c>
      <c r="V71" s="57" t="n">
        <v>0.10521</v>
      </c>
      <c r="W71" s="62" t="n">
        <f aca="false">(U71-V71)*G71</f>
        <v>-8540.59974</v>
      </c>
      <c r="X71" s="63" t="n">
        <f aca="false">W71+T71+Q71</f>
        <v>-30670.85803</v>
      </c>
      <c r="Y71" s="63" t="n">
        <f aca="false">IFERROR(C71/B71,0)</f>
        <v>452.181049734618</v>
      </c>
      <c r="AA71" s="64"/>
    </row>
    <row r="72" s="49" customFormat="true" ht="15" hidden="false" customHeight="false" outlineLevel="0" collapsed="false">
      <c r="A72" s="50" t="n">
        <f aca="false">A73+31</f>
        <v>44032</v>
      </c>
      <c r="B72" s="51" t="n">
        <v>5165</v>
      </c>
      <c r="C72" s="52" t="n">
        <v>2897177</v>
      </c>
      <c r="D72" s="52" t="n">
        <v>715</v>
      </c>
      <c r="E72" s="52" t="n">
        <v>399976</v>
      </c>
      <c r="F72" s="52" t="n">
        <v>17</v>
      </c>
      <c r="G72" s="52" t="n">
        <v>375573</v>
      </c>
      <c r="H72" s="52" t="n">
        <f aca="false">F72+D72+B72</f>
        <v>5897</v>
      </c>
      <c r="I72" s="52" t="n">
        <f aca="false">G72+E72+C72</f>
        <v>3672726</v>
      </c>
      <c r="J72" s="53" t="s">
        <v>42</v>
      </c>
      <c r="K72" s="53" t="s">
        <v>44</v>
      </c>
      <c r="L72" s="54" t="s">
        <v>15</v>
      </c>
      <c r="M72" s="41"/>
      <c r="N72" s="55" t="n">
        <f aca="false">A72</f>
        <v>44032</v>
      </c>
      <c r="O72" s="56" t="n">
        <v>0.09898</v>
      </c>
      <c r="P72" s="57" t="n">
        <v>0.10521</v>
      </c>
      <c r="Q72" s="58" t="n">
        <f aca="false">(O72-P72)*C72</f>
        <v>-18049.41271</v>
      </c>
      <c r="R72" s="56" t="n">
        <v>0.08428</v>
      </c>
      <c r="S72" s="59" t="n">
        <v>0.10521</v>
      </c>
      <c r="T72" s="60" t="n">
        <f aca="false">(R72-S72)*E72</f>
        <v>-8371.49768</v>
      </c>
      <c r="U72" s="61" t="n">
        <v>0.0807</v>
      </c>
      <c r="V72" s="57" t="n">
        <v>0.10521</v>
      </c>
      <c r="W72" s="62" t="n">
        <f aca="false">(U72-V72)*G72</f>
        <v>-9205.29423</v>
      </c>
      <c r="X72" s="63" t="n">
        <f aca="false">W72+T72+Q72</f>
        <v>-35626.20462</v>
      </c>
      <c r="Y72" s="63" t="n">
        <f aca="false">IFERROR(C72/B72,0)</f>
        <v>560.924878993224</v>
      </c>
      <c r="AA72" s="64"/>
    </row>
    <row r="73" s="49" customFormat="true" ht="15" hidden="false" customHeight="false" outlineLevel="0" collapsed="false">
      <c r="A73" s="50" t="n">
        <f aca="false">A74+31</f>
        <v>44001</v>
      </c>
      <c r="B73" s="51" t="n">
        <v>5240</v>
      </c>
      <c r="C73" s="52" t="n">
        <v>3508290</v>
      </c>
      <c r="D73" s="52" t="n">
        <v>722</v>
      </c>
      <c r="E73" s="52" t="n">
        <v>445238</v>
      </c>
      <c r="F73" s="52" t="n">
        <v>17</v>
      </c>
      <c r="G73" s="52" t="n">
        <v>426559</v>
      </c>
      <c r="H73" s="52" t="n">
        <f aca="false">F73+D73+B73</f>
        <v>5979</v>
      </c>
      <c r="I73" s="52" t="n">
        <f aca="false">G73+E73+C73</f>
        <v>4380087</v>
      </c>
      <c r="J73" s="53" t="s">
        <v>42</v>
      </c>
      <c r="K73" s="53" t="s">
        <v>44</v>
      </c>
      <c r="L73" s="54" t="s">
        <v>15</v>
      </c>
      <c r="M73" s="41"/>
      <c r="N73" s="55" t="n">
        <f aca="false">A73</f>
        <v>44001</v>
      </c>
      <c r="O73" s="56" t="n">
        <v>0.09898</v>
      </c>
      <c r="P73" s="57" t="n">
        <v>0.10521</v>
      </c>
      <c r="Q73" s="58" t="n">
        <f aca="false">(O73-P73)*C73</f>
        <v>-21856.6467</v>
      </c>
      <c r="R73" s="56" t="n">
        <v>0.08428</v>
      </c>
      <c r="S73" s="59" t="n">
        <v>0.10521</v>
      </c>
      <c r="T73" s="60" t="n">
        <f aca="false">(R73-S73)*E73</f>
        <v>-9318.83134</v>
      </c>
      <c r="U73" s="61" t="n">
        <v>0.0807</v>
      </c>
      <c r="V73" s="57" t="n">
        <v>0.10521</v>
      </c>
      <c r="W73" s="62" t="n">
        <f aca="false">(U73-V73)*G73</f>
        <v>-10454.96109</v>
      </c>
      <c r="X73" s="63" t="n">
        <f aca="false">W73+T73+Q73</f>
        <v>-41630.43913</v>
      </c>
      <c r="Y73" s="63" t="n">
        <f aca="false">IFERROR(C73/B73,0)</f>
        <v>669.520992366412</v>
      </c>
      <c r="AA73" s="64"/>
    </row>
    <row r="74" s="49" customFormat="true" ht="15" hidden="false" customHeight="false" outlineLevel="0" collapsed="false">
      <c r="A74" s="50" t="n">
        <f aca="false">A75+31</f>
        <v>43970</v>
      </c>
      <c r="B74" s="51" t="n">
        <v>5317</v>
      </c>
      <c r="C74" s="52" t="n">
        <v>2727993</v>
      </c>
      <c r="D74" s="52" t="n">
        <v>726</v>
      </c>
      <c r="E74" s="52" t="n">
        <v>387636</v>
      </c>
      <c r="F74" s="52" t="n">
        <v>17</v>
      </c>
      <c r="G74" s="52" t="n">
        <v>680171</v>
      </c>
      <c r="H74" s="52" t="n">
        <f aca="false">F74+D74+B74</f>
        <v>6060</v>
      </c>
      <c r="I74" s="52" t="n">
        <f aca="false">G74+E74+C74</f>
        <v>3795800</v>
      </c>
      <c r="J74" s="53" t="s">
        <v>42</v>
      </c>
      <c r="K74" s="53" t="s">
        <v>44</v>
      </c>
      <c r="L74" s="54" t="s">
        <v>15</v>
      </c>
      <c r="M74" s="41"/>
      <c r="N74" s="55" t="n">
        <f aca="false">A74</f>
        <v>43970</v>
      </c>
      <c r="O74" s="56" t="n">
        <v>0.09898</v>
      </c>
      <c r="P74" s="57" t="n">
        <v>0.10521</v>
      </c>
      <c r="Q74" s="58" t="n">
        <f aca="false">(O74-P74)*C74</f>
        <v>-16995.39639</v>
      </c>
      <c r="R74" s="56" t="n">
        <v>0.08428</v>
      </c>
      <c r="S74" s="59" t="n">
        <v>0.10521</v>
      </c>
      <c r="T74" s="60" t="n">
        <f aca="false">(R74-S74)*E74</f>
        <v>-8113.22148</v>
      </c>
      <c r="U74" s="61" t="n">
        <v>0.0807</v>
      </c>
      <c r="V74" s="57" t="n">
        <v>0.10521</v>
      </c>
      <c r="W74" s="62" t="n">
        <f aca="false">(U74-V74)*G74</f>
        <v>-16670.99121</v>
      </c>
      <c r="X74" s="63" t="n">
        <f aca="false">W74+T74+Q74</f>
        <v>-41779.60908</v>
      </c>
      <c r="Y74" s="63" t="n">
        <f aca="false">IFERROR(C74/B74,0)</f>
        <v>513.069964265563</v>
      </c>
      <c r="AA74" s="64"/>
    </row>
    <row r="75" s="49" customFormat="true" ht="15" hidden="false" customHeight="false" outlineLevel="0" collapsed="false">
      <c r="A75" s="50" t="n">
        <f aca="false">A76+31</f>
        <v>43939</v>
      </c>
      <c r="B75" s="51" t="n">
        <v>5362</v>
      </c>
      <c r="C75" s="52" t="n">
        <v>2229372</v>
      </c>
      <c r="D75" s="52" t="n">
        <v>734</v>
      </c>
      <c r="E75" s="52" t="n">
        <v>325109</v>
      </c>
      <c r="F75" s="52" t="n">
        <v>17</v>
      </c>
      <c r="G75" s="52" t="n">
        <v>605040</v>
      </c>
      <c r="H75" s="52" t="n">
        <f aca="false">F75+D75+B75</f>
        <v>6113</v>
      </c>
      <c r="I75" s="52" t="n">
        <f aca="false">G75+E75+C75</f>
        <v>3159521</v>
      </c>
      <c r="J75" s="53" t="s">
        <v>42</v>
      </c>
      <c r="K75" s="53" t="s">
        <v>44</v>
      </c>
      <c r="L75" s="54" t="s">
        <v>15</v>
      </c>
      <c r="M75" s="41"/>
      <c r="N75" s="55" t="n">
        <f aca="false">A75</f>
        <v>43939</v>
      </c>
      <c r="O75" s="56" t="n">
        <v>0.13957</v>
      </c>
      <c r="P75" s="57" t="n">
        <v>0.10521</v>
      </c>
      <c r="Q75" s="58" t="n">
        <f aca="false">(O75-P75)*C75</f>
        <v>76601.22192</v>
      </c>
      <c r="R75" s="56" t="n">
        <v>0.1216</v>
      </c>
      <c r="S75" s="59" t="n">
        <v>0.10521</v>
      </c>
      <c r="T75" s="60" t="n">
        <f aca="false">(R75-S75)*E75</f>
        <v>5328.53651</v>
      </c>
      <c r="U75" s="61" t="n">
        <v>0.11247</v>
      </c>
      <c r="V75" s="57" t="n">
        <v>0.10521</v>
      </c>
      <c r="W75" s="62" t="n">
        <f aca="false">(U75-V75)*G75</f>
        <v>4392.5904</v>
      </c>
      <c r="X75" s="63" t="n">
        <f aca="false">W75+T75+Q75</f>
        <v>86322.34883</v>
      </c>
      <c r="Y75" s="63" t="n">
        <f aca="false">IFERROR(C75/B75,0)</f>
        <v>415.772472957852</v>
      </c>
      <c r="AA75" s="64"/>
    </row>
    <row r="76" s="49" customFormat="true" ht="15" hidden="false" customHeight="false" outlineLevel="0" collapsed="false">
      <c r="A76" s="50" t="n">
        <f aca="false">A77+31</f>
        <v>43908</v>
      </c>
      <c r="B76" s="51" t="n">
        <v>5427</v>
      </c>
      <c r="C76" s="52" t="n">
        <v>2710737</v>
      </c>
      <c r="D76" s="52" t="n">
        <v>739</v>
      </c>
      <c r="E76" s="52" t="n">
        <v>383640</v>
      </c>
      <c r="F76" s="52" t="n">
        <v>17</v>
      </c>
      <c r="G76" s="52" t="n">
        <v>653248</v>
      </c>
      <c r="H76" s="52" t="n">
        <f aca="false">F76+D76+B76</f>
        <v>6183</v>
      </c>
      <c r="I76" s="52" t="n">
        <f aca="false">G76+E76+C76</f>
        <v>3747625</v>
      </c>
      <c r="J76" s="53" t="s">
        <v>42</v>
      </c>
      <c r="K76" s="53" t="s">
        <v>44</v>
      </c>
      <c r="L76" s="54" t="s">
        <v>15</v>
      </c>
      <c r="M76" s="41"/>
      <c r="N76" s="55" t="n">
        <f aca="false">A76</f>
        <v>43908</v>
      </c>
      <c r="O76" s="56" t="n">
        <v>0.13957</v>
      </c>
      <c r="P76" s="57" t="n">
        <v>0.10521</v>
      </c>
      <c r="Q76" s="58" t="n">
        <f aca="false">(O76-P76)*C76</f>
        <v>93140.92332</v>
      </c>
      <c r="R76" s="56" t="n">
        <v>0.1216</v>
      </c>
      <c r="S76" s="59" t="n">
        <v>0.10521</v>
      </c>
      <c r="T76" s="60" t="n">
        <f aca="false">(R76-S76)*E76</f>
        <v>6287.8596</v>
      </c>
      <c r="U76" s="61" t="n">
        <v>0.11247</v>
      </c>
      <c r="V76" s="57" t="n">
        <v>0.10521</v>
      </c>
      <c r="W76" s="62" t="n">
        <f aca="false">(U76-V76)*G76</f>
        <v>4742.58048</v>
      </c>
      <c r="X76" s="63" t="n">
        <f aca="false">W76+T76+Q76</f>
        <v>104171.3634</v>
      </c>
      <c r="Y76" s="63" t="n">
        <f aca="false">IFERROR(C76/B76,0)</f>
        <v>499.49087893864</v>
      </c>
      <c r="AA76" s="64"/>
    </row>
    <row r="77" s="49" customFormat="true" ht="15" hidden="false" customHeight="false" outlineLevel="0" collapsed="false">
      <c r="A77" s="50" t="n">
        <f aca="false">A78+31</f>
        <v>43877</v>
      </c>
      <c r="B77" s="51" t="n">
        <v>5499</v>
      </c>
      <c r="C77" s="52" t="n">
        <v>2839186</v>
      </c>
      <c r="D77" s="52" t="n">
        <v>744</v>
      </c>
      <c r="E77" s="52" t="n">
        <v>499464</v>
      </c>
      <c r="F77" s="52" t="n">
        <v>20</v>
      </c>
      <c r="G77" s="52" t="n">
        <v>579700</v>
      </c>
      <c r="H77" s="52" t="n">
        <f aca="false">F77+D77+B77</f>
        <v>6263</v>
      </c>
      <c r="I77" s="52" t="n">
        <f aca="false">G77+E77+C77</f>
        <v>3918350</v>
      </c>
      <c r="J77" s="53" t="s">
        <v>42</v>
      </c>
      <c r="K77" s="53" t="s">
        <v>44</v>
      </c>
      <c r="L77" s="54" t="s">
        <v>15</v>
      </c>
      <c r="M77" s="41"/>
      <c r="N77" s="55" t="n">
        <f aca="false">A77</f>
        <v>43877</v>
      </c>
      <c r="O77" s="56" t="n">
        <v>0.13957</v>
      </c>
      <c r="P77" s="57" t="n">
        <v>0.10521</v>
      </c>
      <c r="Q77" s="58" t="n">
        <f aca="false">(O77-P77)*C77</f>
        <v>97554.43096</v>
      </c>
      <c r="R77" s="56" t="n">
        <v>0.1216</v>
      </c>
      <c r="S77" s="59" t="n">
        <v>0.10521</v>
      </c>
      <c r="T77" s="60" t="n">
        <f aca="false">(R77-S77)*E77</f>
        <v>8186.21495999999</v>
      </c>
      <c r="U77" s="61" t="n">
        <v>0.11247</v>
      </c>
      <c r="V77" s="57" t="n">
        <v>0.10521</v>
      </c>
      <c r="W77" s="62" t="n">
        <f aca="false">(U77-V77)*G77</f>
        <v>4208.622</v>
      </c>
      <c r="X77" s="63" t="n">
        <f aca="false">W77+T77+Q77</f>
        <v>109949.26792</v>
      </c>
      <c r="Y77" s="63" t="n">
        <f aca="false">IFERROR(C77/B77,0)</f>
        <v>516.309510820149</v>
      </c>
      <c r="AA77" s="64"/>
    </row>
    <row r="78" s="49" customFormat="true" ht="15" hidden="false" customHeight="false" outlineLevel="0" collapsed="false">
      <c r="A78" s="50" t="n">
        <f aca="false">A79+31</f>
        <v>43846</v>
      </c>
      <c r="B78" s="51" t="n">
        <v>5564</v>
      </c>
      <c r="C78" s="52" t="n">
        <v>3232064</v>
      </c>
      <c r="D78" s="52" t="n">
        <v>759</v>
      </c>
      <c r="E78" s="52" t="n">
        <v>576081</v>
      </c>
      <c r="F78" s="52" t="n">
        <v>20</v>
      </c>
      <c r="G78" s="52" t="n">
        <v>468589</v>
      </c>
      <c r="H78" s="52" t="n">
        <f aca="false">F78+D78+B78</f>
        <v>6343</v>
      </c>
      <c r="I78" s="52" t="n">
        <f aca="false">G78+E78+C78</f>
        <v>4276734</v>
      </c>
      <c r="J78" s="53" t="s">
        <v>42</v>
      </c>
      <c r="K78" s="53" t="s">
        <v>44</v>
      </c>
      <c r="L78" s="54" t="s">
        <v>15</v>
      </c>
      <c r="M78" s="41"/>
      <c r="N78" s="55" t="n">
        <f aca="false">A78</f>
        <v>43846</v>
      </c>
      <c r="O78" s="56" t="n">
        <v>0.13957</v>
      </c>
      <c r="P78" s="57" t="n">
        <v>0.10521</v>
      </c>
      <c r="Q78" s="58" t="n">
        <f aca="false">(O78-P78)*C78</f>
        <v>111053.71904</v>
      </c>
      <c r="R78" s="56" t="n">
        <v>0.1216</v>
      </c>
      <c r="S78" s="59" t="n">
        <v>0.10521</v>
      </c>
      <c r="T78" s="60" t="n">
        <f aca="false">(R78-S78)*E78</f>
        <v>9441.96758999999</v>
      </c>
      <c r="U78" s="61" t="n">
        <v>0.1185</v>
      </c>
      <c r="V78" s="57" t="n">
        <v>0.10521</v>
      </c>
      <c r="W78" s="62" t="n">
        <f aca="false">(U78-V78)*G78</f>
        <v>6227.54781</v>
      </c>
      <c r="X78" s="63" t="n">
        <f aca="false">W78+T78+Q78</f>
        <v>126723.23444</v>
      </c>
      <c r="Y78" s="63" t="n">
        <f aca="false">IFERROR(C78/B78,0)</f>
        <v>580.888569374551</v>
      </c>
      <c r="AA78" s="64"/>
    </row>
    <row r="79" s="49" customFormat="true" ht="15" hidden="false" customHeight="false" outlineLevel="0" collapsed="false">
      <c r="A79" s="50" t="n">
        <f aca="false">A80+31</f>
        <v>43815</v>
      </c>
      <c r="B79" s="51" t="n">
        <v>5148</v>
      </c>
      <c r="C79" s="52" t="n">
        <v>3485485</v>
      </c>
      <c r="D79" s="52" t="n">
        <v>715</v>
      </c>
      <c r="E79" s="52" t="n">
        <v>604850</v>
      </c>
      <c r="F79" s="52" t="n">
        <v>20</v>
      </c>
      <c r="G79" s="52" t="n">
        <v>468756</v>
      </c>
      <c r="H79" s="52" t="n">
        <f aca="false">F79+D79+B79</f>
        <v>5883</v>
      </c>
      <c r="I79" s="52" t="n">
        <f aca="false">G79+E79+C79</f>
        <v>4559091</v>
      </c>
      <c r="J79" s="53" t="s">
        <v>42</v>
      </c>
      <c r="K79" s="53" t="s">
        <v>44</v>
      </c>
      <c r="L79" s="54" t="s">
        <v>15</v>
      </c>
      <c r="M79" s="41"/>
      <c r="N79" s="55" t="n">
        <f aca="false">A79</f>
        <v>43815</v>
      </c>
      <c r="O79" s="56" t="n">
        <v>0.13957</v>
      </c>
      <c r="P79" s="57" t="n">
        <v>0.10521</v>
      </c>
      <c r="Q79" s="58" t="n">
        <f aca="false">(O79-P79)*C79</f>
        <v>119761.2646</v>
      </c>
      <c r="R79" s="56" t="n">
        <v>0.1216</v>
      </c>
      <c r="S79" s="59" t="n">
        <v>0.10521</v>
      </c>
      <c r="T79" s="60" t="n">
        <f aca="false">(R79-S79)*E79</f>
        <v>9913.49149999999</v>
      </c>
      <c r="U79" s="61" t="n">
        <v>0.1185</v>
      </c>
      <c r="V79" s="57" t="n">
        <v>0.10521</v>
      </c>
      <c r="W79" s="62" t="n">
        <f aca="false">(U79-V79)*G79</f>
        <v>6229.76724</v>
      </c>
      <c r="X79" s="63" t="n">
        <f aca="false">W79+T79+Q79</f>
        <v>135904.52334</v>
      </c>
      <c r="Y79" s="63" t="n">
        <f aca="false">IFERROR(C79/B79,0)</f>
        <v>677.056138306138</v>
      </c>
    </row>
    <row r="80" s="49" customFormat="true" ht="15" hidden="false" customHeight="false" outlineLevel="0" collapsed="false">
      <c r="A80" s="50" t="n">
        <f aca="false">A81+31</f>
        <v>43784</v>
      </c>
      <c r="B80" s="51" t="n">
        <v>4994</v>
      </c>
      <c r="C80" s="52" t="n">
        <v>2823461</v>
      </c>
      <c r="D80" s="52" t="n">
        <v>699</v>
      </c>
      <c r="E80" s="52" t="n">
        <v>491664</v>
      </c>
      <c r="F80" s="52" t="n">
        <v>19</v>
      </c>
      <c r="G80" s="52" t="n">
        <v>332099</v>
      </c>
      <c r="H80" s="52" t="n">
        <f aca="false">F80+D80+B80</f>
        <v>5712</v>
      </c>
      <c r="I80" s="52" t="n">
        <f aca="false">G80+E80+C80</f>
        <v>3647224</v>
      </c>
      <c r="J80" s="53" t="s">
        <v>42</v>
      </c>
      <c r="K80" s="53" t="s">
        <v>44</v>
      </c>
      <c r="L80" s="54" t="s">
        <v>15</v>
      </c>
      <c r="M80" s="41"/>
      <c r="N80" s="55" t="n">
        <f aca="false">A80</f>
        <v>43784</v>
      </c>
      <c r="O80" s="56" t="n">
        <v>0.13957</v>
      </c>
      <c r="P80" s="57" t="n">
        <v>0.10521</v>
      </c>
      <c r="Q80" s="58" t="n">
        <f aca="false">(O80-P80)*C80</f>
        <v>97014.11996</v>
      </c>
      <c r="R80" s="56" t="n">
        <v>0.1216</v>
      </c>
      <c r="S80" s="59" t="n">
        <v>0.10521</v>
      </c>
      <c r="T80" s="60" t="n">
        <f aca="false">(R80-S80)*E80</f>
        <v>8058.37295999999</v>
      </c>
      <c r="U80" s="61" t="n">
        <v>0.1185</v>
      </c>
      <c r="V80" s="57" t="n">
        <v>0.10521</v>
      </c>
      <c r="W80" s="62" t="n">
        <f aca="false">(U80-V80)*G80</f>
        <v>4413.59571</v>
      </c>
      <c r="X80" s="63" t="n">
        <f aca="false">W80+T80+Q80</f>
        <v>109486.08863</v>
      </c>
      <c r="Y80" s="63" t="n">
        <f aca="false">IFERROR(C80/B80,0)</f>
        <v>565.370644773729</v>
      </c>
    </row>
    <row r="81" s="49" customFormat="true" ht="15" hidden="false" customHeight="false" outlineLevel="0" collapsed="false">
      <c r="A81" s="50" t="n">
        <f aca="false">A82+31</f>
        <v>43753</v>
      </c>
      <c r="B81" s="51" t="n">
        <v>5089</v>
      </c>
      <c r="C81" s="52" t="n">
        <v>2331251</v>
      </c>
      <c r="D81" s="52" t="n">
        <v>710</v>
      </c>
      <c r="E81" s="52" t="n">
        <v>438367</v>
      </c>
      <c r="F81" s="52" t="n">
        <v>20</v>
      </c>
      <c r="G81" s="52" t="n">
        <v>356134</v>
      </c>
      <c r="H81" s="52" t="n">
        <f aca="false">F81+D81+B81</f>
        <v>5819</v>
      </c>
      <c r="I81" s="52" t="n">
        <f aca="false">G81+E81+C81</f>
        <v>3125752</v>
      </c>
      <c r="J81" s="53" t="s">
        <v>45</v>
      </c>
      <c r="K81" s="53" t="s">
        <v>46</v>
      </c>
      <c r="L81" s="54" t="s">
        <v>15</v>
      </c>
      <c r="M81" s="41"/>
      <c r="N81" s="55" t="n">
        <f aca="false">A81</f>
        <v>43753</v>
      </c>
      <c r="O81" s="56" t="n">
        <v>0.10793</v>
      </c>
      <c r="P81" s="57" t="n">
        <v>0.10249</v>
      </c>
      <c r="Q81" s="58" t="n">
        <f aca="false">(O81-P81)*C81</f>
        <v>12682.00544</v>
      </c>
      <c r="R81" s="56" t="n">
        <v>0.09646</v>
      </c>
      <c r="S81" s="59" t="n">
        <v>0.10249</v>
      </c>
      <c r="T81" s="60" t="n">
        <f aca="false">(R81-S81)*E81</f>
        <v>-2643.35301</v>
      </c>
      <c r="U81" s="61" t="n">
        <v>0.08278</v>
      </c>
      <c r="V81" s="57" t="n">
        <v>0.10249</v>
      </c>
      <c r="W81" s="62" t="n">
        <f aca="false">(U81-V81)*G81</f>
        <v>-7019.40114</v>
      </c>
      <c r="X81" s="63" t="n">
        <f aca="false">W81+T81+Q81</f>
        <v>3019.25129000001</v>
      </c>
      <c r="Y81" s="63" t="n">
        <f aca="false">IFERROR(C81/B81,0)</f>
        <v>458.09608960503</v>
      </c>
    </row>
    <row r="82" s="49" customFormat="true" ht="15" hidden="false" customHeight="false" outlineLevel="0" collapsed="false">
      <c r="A82" s="50" t="n">
        <f aca="false">A83+31</f>
        <v>43722</v>
      </c>
      <c r="B82" s="51" t="n">
        <v>5197</v>
      </c>
      <c r="C82" s="52" t="n">
        <v>2054598</v>
      </c>
      <c r="D82" s="52" t="n">
        <v>718</v>
      </c>
      <c r="E82" s="52" t="n">
        <v>400246</v>
      </c>
      <c r="F82" s="52" t="n">
        <v>21</v>
      </c>
      <c r="G82" s="52" t="n">
        <v>432557</v>
      </c>
      <c r="H82" s="52" t="n">
        <f aca="false">F82+D82+B82</f>
        <v>5936</v>
      </c>
      <c r="I82" s="52" t="n">
        <f aca="false">G82+E82+C82</f>
        <v>2887401</v>
      </c>
      <c r="J82" s="53" t="s">
        <v>45</v>
      </c>
      <c r="K82" s="53" t="s">
        <v>46</v>
      </c>
      <c r="L82" s="54" t="s">
        <v>15</v>
      </c>
      <c r="M82" s="41"/>
      <c r="N82" s="55" t="n">
        <f aca="false">A82</f>
        <v>43722</v>
      </c>
      <c r="O82" s="56" t="n">
        <v>0.10793</v>
      </c>
      <c r="P82" s="57" t="n">
        <v>0.10249</v>
      </c>
      <c r="Q82" s="58" t="n">
        <f aca="false">(O82-P82)*C82</f>
        <v>11177.01312</v>
      </c>
      <c r="R82" s="56" t="n">
        <v>0.09646</v>
      </c>
      <c r="S82" s="59" t="n">
        <v>0.10249</v>
      </c>
      <c r="T82" s="60" t="n">
        <f aca="false">(R82-S82)*E82</f>
        <v>-2413.48338</v>
      </c>
      <c r="U82" s="61" t="n">
        <v>0.08278</v>
      </c>
      <c r="V82" s="57" t="n">
        <v>0.10249</v>
      </c>
      <c r="W82" s="62" t="n">
        <f aca="false">(U82-V82)*G82</f>
        <v>-8525.69847</v>
      </c>
      <c r="X82" s="63" t="n">
        <f aca="false">W82+T82+Q82</f>
        <v>237.831270000008</v>
      </c>
      <c r="Y82" s="63" t="n">
        <f aca="false">IFERROR(C82/B82,0)</f>
        <v>395.343082547624</v>
      </c>
    </row>
    <row r="83" s="49" customFormat="true" ht="15" hidden="false" customHeight="false" outlineLevel="0" collapsed="false">
      <c r="A83" s="50" t="n">
        <f aca="false">A84+31</f>
        <v>43691</v>
      </c>
      <c r="B83" s="51" t="n">
        <v>5318</v>
      </c>
      <c r="C83" s="52" t="n">
        <v>2403449</v>
      </c>
      <c r="D83" s="52" t="n">
        <v>725</v>
      </c>
      <c r="E83" s="52" t="n">
        <v>449344</v>
      </c>
      <c r="F83" s="52" t="n">
        <v>21</v>
      </c>
      <c r="G83" s="52" t="n">
        <v>507588</v>
      </c>
      <c r="H83" s="52" t="n">
        <f aca="false">F83+D83+B83</f>
        <v>6064</v>
      </c>
      <c r="I83" s="52" t="n">
        <f aca="false">G83+E83+C83</f>
        <v>3360381</v>
      </c>
      <c r="J83" s="53" t="s">
        <v>45</v>
      </c>
      <c r="K83" s="53" t="s">
        <v>46</v>
      </c>
      <c r="L83" s="54" t="s">
        <v>15</v>
      </c>
      <c r="M83" s="41"/>
      <c r="N83" s="55" t="n">
        <f aca="false">A83</f>
        <v>43691</v>
      </c>
      <c r="O83" s="56" t="n">
        <v>0.10793</v>
      </c>
      <c r="P83" s="57" t="n">
        <v>0.10249</v>
      </c>
      <c r="Q83" s="58" t="n">
        <f aca="false">(O83-P83)*C83</f>
        <v>13074.76256</v>
      </c>
      <c r="R83" s="56" t="n">
        <v>0.09646</v>
      </c>
      <c r="S83" s="59" t="n">
        <v>0.10249</v>
      </c>
      <c r="T83" s="60" t="n">
        <f aca="false">(R83-S83)*E83</f>
        <v>-2709.54432</v>
      </c>
      <c r="U83" s="61" t="n">
        <v>0.08278</v>
      </c>
      <c r="V83" s="57" t="n">
        <v>0.10249</v>
      </c>
      <c r="W83" s="62" t="n">
        <f aca="false">(U83-V83)*G83</f>
        <v>-10004.55948</v>
      </c>
      <c r="X83" s="63" t="n">
        <f aca="false">W83+T83+Q83</f>
        <v>360.658760000008</v>
      </c>
      <c r="Y83" s="63" t="n">
        <f aca="false">IFERROR(C83/B83,0)</f>
        <v>451.946032342986</v>
      </c>
    </row>
    <row r="84" s="49" customFormat="true" ht="15" hidden="false" customHeight="false" outlineLevel="0" collapsed="false">
      <c r="A84" s="50" t="n">
        <f aca="false">A85+31</f>
        <v>43660</v>
      </c>
      <c r="B84" s="51" t="n">
        <v>5437</v>
      </c>
      <c r="C84" s="52" t="n">
        <v>2912964</v>
      </c>
      <c r="D84" s="52" t="n">
        <v>733</v>
      </c>
      <c r="E84" s="52" t="n">
        <v>501877</v>
      </c>
      <c r="F84" s="52" t="n">
        <v>20</v>
      </c>
      <c r="G84" s="52" t="n">
        <v>493486</v>
      </c>
      <c r="H84" s="52" t="n">
        <f aca="false">F84+D84+B84</f>
        <v>6190</v>
      </c>
      <c r="I84" s="52" t="n">
        <f aca="false">G84+E84+C84</f>
        <v>3908327</v>
      </c>
      <c r="J84" s="53" t="s">
        <v>45</v>
      </c>
      <c r="K84" s="53" t="s">
        <v>46</v>
      </c>
      <c r="L84" s="54" t="s">
        <v>15</v>
      </c>
      <c r="M84" s="41"/>
      <c r="N84" s="55" t="n">
        <f aca="false">A84</f>
        <v>43660</v>
      </c>
      <c r="O84" s="56" t="n">
        <v>0.10793</v>
      </c>
      <c r="P84" s="57" t="n">
        <v>0.10249</v>
      </c>
      <c r="Q84" s="58" t="n">
        <f aca="false">(O84-P84)*C84</f>
        <v>15846.52416</v>
      </c>
      <c r="R84" s="56" t="n">
        <v>0.09646</v>
      </c>
      <c r="S84" s="59" t="n">
        <v>0.10249</v>
      </c>
      <c r="T84" s="60" t="n">
        <f aca="false">(R84-S84)*E84</f>
        <v>-3026.31831</v>
      </c>
      <c r="U84" s="61" t="n">
        <v>0.092745</v>
      </c>
      <c r="V84" s="57" t="n">
        <v>0.10249</v>
      </c>
      <c r="W84" s="62" t="n">
        <f aca="false">(U84-V84)*G84</f>
        <v>-4809.02107</v>
      </c>
      <c r="X84" s="63" t="n">
        <f aca="false">W84+T84+Q84</f>
        <v>8011.18478</v>
      </c>
      <c r="Y84" s="63" t="n">
        <f aca="false">IFERROR(C84/B84,0)</f>
        <v>535.766783152474</v>
      </c>
    </row>
    <row r="85" s="49" customFormat="true" ht="15" hidden="false" customHeight="false" outlineLevel="0" collapsed="false">
      <c r="A85" s="50" t="n">
        <f aca="false">A86+31</f>
        <v>43629</v>
      </c>
      <c r="B85" s="51" t="n">
        <v>5022</v>
      </c>
      <c r="C85" s="52" t="n">
        <v>2739621</v>
      </c>
      <c r="D85" s="52" t="n">
        <v>690</v>
      </c>
      <c r="E85" s="52" t="n">
        <v>444034</v>
      </c>
      <c r="F85" s="52" t="n">
        <v>18</v>
      </c>
      <c r="G85" s="52" t="n">
        <v>427001</v>
      </c>
      <c r="H85" s="52" t="n">
        <f aca="false">F85+D85+B85</f>
        <v>5730</v>
      </c>
      <c r="I85" s="52" t="n">
        <f aca="false">G85+E85+C85</f>
        <v>3610656</v>
      </c>
      <c r="J85" s="53" t="s">
        <v>45</v>
      </c>
      <c r="K85" s="53" t="s">
        <v>46</v>
      </c>
      <c r="L85" s="54" t="s">
        <v>15</v>
      </c>
      <c r="M85" s="41"/>
      <c r="N85" s="55" t="n">
        <f aca="false">A85</f>
        <v>43629</v>
      </c>
      <c r="O85" s="56" t="n">
        <v>0.10793</v>
      </c>
      <c r="P85" s="57" t="n">
        <v>0.10249</v>
      </c>
      <c r="Q85" s="58" t="n">
        <f aca="false">(O85-P85)*C85</f>
        <v>14903.53824</v>
      </c>
      <c r="R85" s="56" t="n">
        <v>0.09646</v>
      </c>
      <c r="S85" s="59" t="n">
        <v>0.10249</v>
      </c>
      <c r="T85" s="60" t="n">
        <f aca="false">(R85-S85)*E85</f>
        <v>-2677.52502</v>
      </c>
      <c r="U85" s="61" t="n">
        <v>0.092745</v>
      </c>
      <c r="V85" s="57" t="n">
        <v>0.10249</v>
      </c>
      <c r="W85" s="62" t="n">
        <f aca="false">(U85-V85)*G85</f>
        <v>-4161.124745</v>
      </c>
      <c r="X85" s="63" t="n">
        <f aca="false">W85+T85+Q85</f>
        <v>8064.888475</v>
      </c>
      <c r="Y85" s="63" t="n">
        <f aca="false">IFERROR(C85/B85,0)</f>
        <v>545.523894862605</v>
      </c>
    </row>
    <row r="86" s="49" customFormat="true" ht="15" hidden="false" customHeight="false" outlineLevel="0" collapsed="false">
      <c r="A86" s="50" t="n">
        <f aca="false">A87+31</f>
        <v>43598</v>
      </c>
      <c r="B86" s="51" t="n">
        <v>5174</v>
      </c>
      <c r="C86" s="52" t="n">
        <v>2325425</v>
      </c>
      <c r="D86" s="52" t="n">
        <v>696</v>
      </c>
      <c r="E86" s="52" t="n">
        <v>443848</v>
      </c>
      <c r="F86" s="52" t="n">
        <v>19</v>
      </c>
      <c r="G86" s="52" t="n">
        <v>374318</v>
      </c>
      <c r="H86" s="52" t="n">
        <f aca="false">F86+D86+B86</f>
        <v>5889</v>
      </c>
      <c r="I86" s="52" t="n">
        <f aca="false">G86+E86+C86</f>
        <v>3143591</v>
      </c>
      <c r="J86" s="53" t="s">
        <v>45</v>
      </c>
      <c r="K86" s="53" t="s">
        <v>46</v>
      </c>
      <c r="L86" s="54" t="s">
        <v>15</v>
      </c>
      <c r="M86" s="41"/>
      <c r="N86" s="55" t="n">
        <f aca="false">A86</f>
        <v>43598</v>
      </c>
      <c r="O86" s="56" t="n">
        <v>0.10793</v>
      </c>
      <c r="P86" s="57" t="n">
        <v>0.10249</v>
      </c>
      <c r="Q86" s="58" t="n">
        <f aca="false">(O86-P86)*C86</f>
        <v>12650.312</v>
      </c>
      <c r="R86" s="56" t="n">
        <v>0.09646</v>
      </c>
      <c r="S86" s="59" t="n">
        <v>0.10249</v>
      </c>
      <c r="T86" s="60" t="n">
        <f aca="false">(R86-S86)*E86</f>
        <v>-2676.40344</v>
      </c>
      <c r="U86" s="61" t="n">
        <v>0.092745</v>
      </c>
      <c r="V86" s="57" t="n">
        <v>0.10249</v>
      </c>
      <c r="W86" s="62" t="n">
        <f aca="false">(U86-V86)*G86</f>
        <v>-3647.72891</v>
      </c>
      <c r="X86" s="63" t="n">
        <f aca="false">W86+T86+Q86</f>
        <v>6326.17965</v>
      </c>
      <c r="Y86" s="63" t="n">
        <f aca="false">IFERROR(C86/B86,0)</f>
        <v>449.444337069965</v>
      </c>
    </row>
    <row r="87" s="49" customFormat="true" ht="15" hidden="false" customHeight="false" outlineLevel="0" collapsed="false">
      <c r="A87" s="50" t="n">
        <f aca="false">A88+31</f>
        <v>43567</v>
      </c>
      <c r="B87" s="51" t="n">
        <v>5287</v>
      </c>
      <c r="C87" s="52" t="n">
        <v>2196496</v>
      </c>
      <c r="D87" s="52" t="n">
        <v>699</v>
      </c>
      <c r="E87" s="52" t="n">
        <v>417774</v>
      </c>
      <c r="F87" s="52" t="n">
        <v>19</v>
      </c>
      <c r="G87" s="52" t="n">
        <v>389362</v>
      </c>
      <c r="H87" s="52" t="n">
        <f aca="false">F87+D87+B87</f>
        <v>6005</v>
      </c>
      <c r="I87" s="52" t="n">
        <f aca="false">G87+E87+C87</f>
        <v>3003632</v>
      </c>
      <c r="J87" s="53" t="s">
        <v>45</v>
      </c>
      <c r="K87" s="53" t="s">
        <v>46</v>
      </c>
      <c r="L87" s="54" t="s">
        <v>15</v>
      </c>
      <c r="M87" s="41"/>
      <c r="N87" s="55" t="n">
        <f aca="false">A87</f>
        <v>43567</v>
      </c>
      <c r="O87" s="56" t="n">
        <v>0.13718</v>
      </c>
      <c r="P87" s="57" t="n">
        <v>0.10249</v>
      </c>
      <c r="Q87" s="58" t="n">
        <f aca="false">(O87-P87)*C87</f>
        <v>76196.44624</v>
      </c>
      <c r="R87" s="56" t="n">
        <v>0.13166</v>
      </c>
      <c r="S87" s="59" t="n">
        <v>0.10249</v>
      </c>
      <c r="T87" s="60" t="n">
        <f aca="false">(R87-S87)*E87</f>
        <v>12186.46758</v>
      </c>
      <c r="U87" s="61" t="n">
        <v>0.13852</v>
      </c>
      <c r="V87" s="57" t="n">
        <v>0.10249</v>
      </c>
      <c r="W87" s="62" t="n">
        <f aca="false">(U87-V87)*G87</f>
        <v>14028.71286</v>
      </c>
      <c r="X87" s="63" t="n">
        <f aca="false">W87+T87+Q87</f>
        <v>102411.62668</v>
      </c>
      <c r="Y87" s="63" t="n">
        <f aca="false">IFERROR(C87/B87,0)</f>
        <v>415.452241346699</v>
      </c>
    </row>
    <row r="88" s="49" customFormat="true" ht="15" hidden="false" customHeight="false" outlineLevel="0" collapsed="false">
      <c r="A88" s="50" t="n">
        <f aca="false">A89+31</f>
        <v>43536</v>
      </c>
      <c r="B88" s="51" t="n">
        <v>5403</v>
      </c>
      <c r="C88" s="52" t="n">
        <v>2674227</v>
      </c>
      <c r="D88" s="52" t="n">
        <v>701</v>
      </c>
      <c r="E88" s="52" t="n">
        <v>499153</v>
      </c>
      <c r="F88" s="52" t="n">
        <v>19</v>
      </c>
      <c r="G88" s="52" t="n">
        <v>377326</v>
      </c>
      <c r="H88" s="52" t="n">
        <f aca="false">F88+D88+B88</f>
        <v>6123</v>
      </c>
      <c r="I88" s="52" t="n">
        <f aca="false">G88+E88+C88</f>
        <v>3550706</v>
      </c>
      <c r="J88" s="53" t="s">
        <v>45</v>
      </c>
      <c r="K88" s="53" t="s">
        <v>46</v>
      </c>
      <c r="L88" s="54" t="s">
        <v>15</v>
      </c>
      <c r="M88" s="41"/>
      <c r="N88" s="55" t="n">
        <f aca="false">A88</f>
        <v>43536</v>
      </c>
      <c r="O88" s="56" t="n">
        <v>0.13718</v>
      </c>
      <c r="P88" s="57" t="n">
        <v>0.10249</v>
      </c>
      <c r="Q88" s="58" t="n">
        <f aca="false">(O88-P88)*C88</f>
        <v>92768.93463</v>
      </c>
      <c r="R88" s="56" t="n">
        <v>0.13166</v>
      </c>
      <c r="S88" s="59" t="n">
        <v>0.10249</v>
      </c>
      <c r="T88" s="60" t="n">
        <f aca="false">(R88-S88)*E88</f>
        <v>14560.29301</v>
      </c>
      <c r="U88" s="61" t="n">
        <v>0.13852</v>
      </c>
      <c r="V88" s="57" t="n">
        <v>0.10249</v>
      </c>
      <c r="W88" s="62" t="n">
        <f aca="false">(U88-V88)*G88</f>
        <v>13595.05578</v>
      </c>
      <c r="X88" s="63" t="n">
        <f aca="false">W88+T88+Q88</f>
        <v>120924.28342</v>
      </c>
      <c r="Y88" s="63" t="n">
        <f aca="false">IFERROR(C88/B88,0)</f>
        <v>494.952248750694</v>
      </c>
    </row>
    <row r="89" s="49" customFormat="true" ht="15" hidden="false" customHeight="false" outlineLevel="0" collapsed="false">
      <c r="A89" s="50" t="n">
        <f aca="false">A90+31</f>
        <v>43505</v>
      </c>
      <c r="B89" s="51" t="n">
        <v>5473</v>
      </c>
      <c r="C89" s="52" t="n">
        <v>3004317</v>
      </c>
      <c r="D89" s="52" t="n">
        <v>704</v>
      </c>
      <c r="E89" s="52" t="n">
        <v>551326</v>
      </c>
      <c r="F89" s="52" t="n">
        <v>19</v>
      </c>
      <c r="G89" s="52" t="n">
        <v>412725</v>
      </c>
      <c r="H89" s="52" t="n">
        <f aca="false">F89+D89+B89</f>
        <v>6196</v>
      </c>
      <c r="I89" s="52" t="n">
        <f aca="false">G89+E89+C89</f>
        <v>3968368</v>
      </c>
      <c r="J89" s="53" t="s">
        <v>45</v>
      </c>
      <c r="K89" s="53" t="s">
        <v>46</v>
      </c>
      <c r="L89" s="54" t="s">
        <v>15</v>
      </c>
      <c r="M89" s="41"/>
      <c r="N89" s="55" t="n">
        <f aca="false">A89</f>
        <v>43505</v>
      </c>
      <c r="O89" s="56" t="n">
        <v>0.13718</v>
      </c>
      <c r="P89" s="57" t="n">
        <v>0.10249</v>
      </c>
      <c r="Q89" s="58" t="n">
        <f aca="false">(O89-P89)*C89</f>
        <v>104219.75673</v>
      </c>
      <c r="R89" s="56" t="n">
        <v>0.13166</v>
      </c>
      <c r="S89" s="59" t="n">
        <v>0.10249</v>
      </c>
      <c r="T89" s="60" t="n">
        <f aca="false">(R89-S89)*E89</f>
        <v>16082.17942</v>
      </c>
      <c r="U89" s="61" t="n">
        <v>0.13852</v>
      </c>
      <c r="V89" s="57" t="n">
        <v>0.10249</v>
      </c>
      <c r="W89" s="62" t="n">
        <f aca="false">(U89-V89)*G89</f>
        <v>14870.48175</v>
      </c>
      <c r="X89" s="63" t="n">
        <f aca="false">W89+T89+Q89</f>
        <v>135172.4179</v>
      </c>
      <c r="Y89" s="63" t="n">
        <f aca="false">IFERROR(C89/B89,0)</f>
        <v>548.934222547049</v>
      </c>
    </row>
    <row r="90" s="49" customFormat="true" ht="15" hidden="false" customHeight="false" outlineLevel="0" collapsed="false">
      <c r="A90" s="50" t="n">
        <f aca="false">A91+31</f>
        <v>43474</v>
      </c>
      <c r="B90" s="51" t="n">
        <v>5566</v>
      </c>
      <c r="C90" s="52" t="n">
        <v>3149836</v>
      </c>
      <c r="D90" s="52" t="n">
        <v>710</v>
      </c>
      <c r="E90" s="52" t="n">
        <v>556310</v>
      </c>
      <c r="F90" s="52" t="n">
        <v>20</v>
      </c>
      <c r="G90" s="52" t="n">
        <v>397060</v>
      </c>
      <c r="H90" s="52" t="n">
        <f aca="false">F90+D90+B90</f>
        <v>6296</v>
      </c>
      <c r="I90" s="52" t="n">
        <f aca="false">G90+E90+C90</f>
        <v>4103206</v>
      </c>
      <c r="J90" s="53" t="s">
        <v>45</v>
      </c>
      <c r="K90" s="53" t="s">
        <v>46</v>
      </c>
      <c r="L90" s="54" t="s">
        <v>15</v>
      </c>
      <c r="M90" s="41"/>
      <c r="N90" s="55" t="n">
        <f aca="false">A90</f>
        <v>43474</v>
      </c>
      <c r="O90" s="56" t="n">
        <v>0.13718</v>
      </c>
      <c r="P90" s="57" t="n">
        <v>0.10249</v>
      </c>
      <c r="Q90" s="58" t="n">
        <f aca="false">(O90-P90)*C90</f>
        <v>109267.81084</v>
      </c>
      <c r="R90" s="56" t="n">
        <v>0.13166</v>
      </c>
      <c r="S90" s="59" t="n">
        <v>0.10249</v>
      </c>
      <c r="T90" s="60" t="n">
        <f aca="false">(R90-S90)*E90</f>
        <v>16227.5627</v>
      </c>
      <c r="U90" s="61" t="n">
        <v>0.12866</v>
      </c>
      <c r="V90" s="57" t="n">
        <v>0.10249</v>
      </c>
      <c r="W90" s="62" t="n">
        <f aca="false">(U90-V90)*G90</f>
        <v>10391.0602</v>
      </c>
      <c r="X90" s="63" t="n">
        <f aca="false">W90+T90+Q90</f>
        <v>135886.43374</v>
      </c>
      <c r="Y90" s="63" t="n">
        <f aca="false">IFERROR(C90/B90,0)</f>
        <v>565.906575637801</v>
      </c>
    </row>
    <row r="91" s="49" customFormat="true" ht="15" hidden="false" customHeight="false" outlineLevel="0" collapsed="false">
      <c r="A91" s="50" t="n">
        <f aca="false">A92+31</f>
        <v>43443</v>
      </c>
      <c r="B91" s="51" t="n">
        <v>4873</v>
      </c>
      <c r="C91" s="52" t="n">
        <v>3487903</v>
      </c>
      <c r="D91" s="52" t="n">
        <v>675</v>
      </c>
      <c r="E91" s="52" t="n">
        <v>595087</v>
      </c>
      <c r="F91" s="52" t="n">
        <v>19</v>
      </c>
      <c r="G91" s="52" t="n">
        <v>411876</v>
      </c>
      <c r="H91" s="52" t="n">
        <f aca="false">F91+D91+B91</f>
        <v>5567</v>
      </c>
      <c r="I91" s="52" t="n">
        <f aca="false">G91+E91+C91</f>
        <v>4494866</v>
      </c>
      <c r="J91" s="53" t="s">
        <v>45</v>
      </c>
      <c r="K91" s="53" t="s">
        <v>46</v>
      </c>
      <c r="L91" s="54" t="s">
        <v>15</v>
      </c>
      <c r="M91" s="41"/>
      <c r="N91" s="55" t="n">
        <f aca="false">A91</f>
        <v>43443</v>
      </c>
      <c r="O91" s="56" t="n">
        <v>0.13718</v>
      </c>
      <c r="P91" s="57" t="n">
        <v>0.10249</v>
      </c>
      <c r="Q91" s="58" t="n">
        <f aca="false">(O91-P91)*C91</f>
        <v>120995.35507</v>
      </c>
      <c r="R91" s="56" t="n">
        <v>0.13166</v>
      </c>
      <c r="S91" s="59" t="n">
        <v>0.10249</v>
      </c>
      <c r="T91" s="60" t="n">
        <f aca="false">(R91-S91)*E91</f>
        <v>17358.68779</v>
      </c>
      <c r="U91" s="61" t="n">
        <v>0.12866</v>
      </c>
      <c r="V91" s="57" t="n">
        <v>0.10249</v>
      </c>
      <c r="W91" s="62" t="n">
        <f aca="false">(U91-V91)*G91</f>
        <v>10778.79492</v>
      </c>
      <c r="X91" s="63" t="n">
        <f aca="false">W91+T91+Q91</f>
        <v>149132.83778</v>
      </c>
      <c r="Y91" s="63" t="n">
        <f aca="false">IFERROR(C91/B91,0)</f>
        <v>715.760927560025</v>
      </c>
    </row>
    <row r="92" s="49" customFormat="true" ht="15" hidden="false" customHeight="false" outlineLevel="0" collapsed="false">
      <c r="A92" s="50" t="n">
        <f aca="false">A93+31</f>
        <v>43412</v>
      </c>
      <c r="B92" s="51" t="n">
        <v>4948</v>
      </c>
      <c r="C92" s="52" t="n">
        <v>2933246</v>
      </c>
      <c r="D92" s="52" t="n">
        <v>679</v>
      </c>
      <c r="E92" s="52" t="n">
        <v>523079</v>
      </c>
      <c r="F92" s="52" t="n">
        <v>19</v>
      </c>
      <c r="G92" s="52" t="n">
        <v>390446</v>
      </c>
      <c r="H92" s="52" t="n">
        <f aca="false">F92+D92+B92</f>
        <v>5646</v>
      </c>
      <c r="I92" s="52" t="n">
        <f aca="false">G92+E92+C92</f>
        <v>3846771</v>
      </c>
      <c r="J92" s="53" t="s">
        <v>45</v>
      </c>
      <c r="K92" s="53" t="s">
        <v>46</v>
      </c>
      <c r="L92" s="54" t="s">
        <v>15</v>
      </c>
      <c r="M92" s="41"/>
      <c r="N92" s="55" t="n">
        <f aca="false">A92</f>
        <v>43412</v>
      </c>
      <c r="O92" s="56" t="n">
        <v>0.13718</v>
      </c>
      <c r="P92" s="57" t="n">
        <v>0.10249</v>
      </c>
      <c r="Q92" s="58" t="n">
        <f aca="false">(O92-P92)*C92</f>
        <v>101754.30374</v>
      </c>
      <c r="R92" s="56" t="n">
        <v>0.13166</v>
      </c>
      <c r="S92" s="59" t="n">
        <v>0.10249</v>
      </c>
      <c r="T92" s="60" t="n">
        <f aca="false">(R92-S92)*E92</f>
        <v>15258.21443</v>
      </c>
      <c r="U92" s="61" t="n">
        <v>0.12866</v>
      </c>
      <c r="V92" s="57" t="n">
        <v>0.10249</v>
      </c>
      <c r="W92" s="62" t="n">
        <f aca="false">(U92-V92)*G92</f>
        <v>10217.97182</v>
      </c>
      <c r="X92" s="63" t="n">
        <f aca="false">W92+T92+Q92</f>
        <v>127230.48999</v>
      </c>
      <c r="Y92" s="63" t="n">
        <f aca="false">IFERROR(C92/B92,0)</f>
        <v>592.814470493129</v>
      </c>
    </row>
    <row r="93" s="49" customFormat="true" ht="15" hidden="false" customHeight="false" outlineLevel="0" collapsed="false">
      <c r="A93" s="50" t="n">
        <f aca="false">A94+31</f>
        <v>43381</v>
      </c>
      <c r="B93" s="51" t="n">
        <v>5022</v>
      </c>
      <c r="C93" s="52" t="n">
        <v>2293407</v>
      </c>
      <c r="D93" s="52" t="n">
        <v>685</v>
      </c>
      <c r="E93" s="52" t="n">
        <v>420717</v>
      </c>
      <c r="F93" s="52" t="n">
        <v>19</v>
      </c>
      <c r="G93" s="52" t="n">
        <v>377642</v>
      </c>
      <c r="H93" s="52" t="n">
        <f aca="false">F93+D93+B93</f>
        <v>5726</v>
      </c>
      <c r="I93" s="52" t="n">
        <f aca="false">G93+E93+C93</f>
        <v>3091766</v>
      </c>
      <c r="J93" s="53" t="s">
        <v>45</v>
      </c>
      <c r="K93" s="53" t="s">
        <v>46</v>
      </c>
      <c r="L93" s="54" t="s">
        <v>15</v>
      </c>
      <c r="M93" s="41"/>
      <c r="N93" s="55" t="n">
        <f aca="false">A93</f>
        <v>43381</v>
      </c>
      <c r="O93" s="56" t="n">
        <v>0.1087</v>
      </c>
      <c r="P93" s="57" t="n">
        <v>0.10249</v>
      </c>
      <c r="Q93" s="58" t="n">
        <f aca="false">(O93-P93)*C93</f>
        <v>14242.05747</v>
      </c>
      <c r="R93" s="56" t="n">
        <v>0.10182</v>
      </c>
      <c r="S93" s="59" t="n">
        <v>0.10249</v>
      </c>
      <c r="T93" s="60" t="n">
        <f aca="false">(R93-S93)*E93</f>
        <v>-281.880390000002</v>
      </c>
      <c r="U93" s="61" t="n">
        <v>0.08996</v>
      </c>
      <c r="V93" s="57" t="n">
        <v>0.10249</v>
      </c>
      <c r="W93" s="62" t="n">
        <f aca="false">(U93-V93)*G93</f>
        <v>-4731.85426</v>
      </c>
      <c r="X93" s="63" t="n">
        <f aca="false">W93+T93+Q93</f>
        <v>9228.32282000001</v>
      </c>
      <c r="Y93" s="63" t="n">
        <f aca="false">IFERROR(C93/B93,0)</f>
        <v>456.672043010753</v>
      </c>
    </row>
    <row r="94" s="49" customFormat="true" ht="15" hidden="false" customHeight="false" outlineLevel="0" collapsed="false">
      <c r="A94" s="50" t="n">
        <f aca="false">A95+31</f>
        <v>43350</v>
      </c>
      <c r="B94" s="51" t="n">
        <v>5121</v>
      </c>
      <c r="C94" s="52" t="n">
        <v>2444711</v>
      </c>
      <c r="D94" s="52" t="n">
        <v>690</v>
      </c>
      <c r="E94" s="52" t="n">
        <v>424471</v>
      </c>
      <c r="F94" s="52" t="n">
        <v>19</v>
      </c>
      <c r="G94" s="52" t="n">
        <v>369412</v>
      </c>
      <c r="H94" s="52" t="n">
        <f aca="false">F94+D94+B94</f>
        <v>5830</v>
      </c>
      <c r="I94" s="52" t="n">
        <f aca="false">G94+E94+C94</f>
        <v>3238594</v>
      </c>
      <c r="J94" s="53" t="s">
        <v>45</v>
      </c>
      <c r="K94" s="53" t="s">
        <v>46</v>
      </c>
      <c r="L94" s="54" t="s">
        <v>15</v>
      </c>
      <c r="M94" s="41"/>
      <c r="N94" s="55" t="n">
        <f aca="false">A94</f>
        <v>43350</v>
      </c>
      <c r="O94" s="56" t="n">
        <v>0.1087</v>
      </c>
      <c r="P94" s="57" t="n">
        <v>0.10249</v>
      </c>
      <c r="Q94" s="58" t="n">
        <f aca="false">(O94-P94)*C94</f>
        <v>15181.65531</v>
      </c>
      <c r="R94" s="56" t="n">
        <v>0.10182</v>
      </c>
      <c r="S94" s="59" t="n">
        <v>0.10249</v>
      </c>
      <c r="T94" s="60" t="n">
        <f aca="false">(R94-S94)*E94</f>
        <v>-284.395570000002</v>
      </c>
      <c r="U94" s="61" t="n">
        <v>0.08996</v>
      </c>
      <c r="V94" s="57" t="n">
        <v>0.10249</v>
      </c>
      <c r="W94" s="62" t="n">
        <f aca="false">(U94-V94)*G94</f>
        <v>-4628.73236</v>
      </c>
      <c r="X94" s="63" t="n">
        <f aca="false">W94+T94+Q94</f>
        <v>10268.52738</v>
      </c>
      <c r="Y94" s="63" t="n">
        <f aca="false">IFERROR(C94/B94,0)</f>
        <v>477.38937707479</v>
      </c>
    </row>
    <row r="95" s="49" customFormat="true" ht="15" hidden="false" customHeight="false" outlineLevel="0" collapsed="false">
      <c r="A95" s="50" t="n">
        <f aca="false">A96+31</f>
        <v>43319</v>
      </c>
      <c r="B95" s="51" t="n">
        <v>5258</v>
      </c>
      <c r="C95" s="52" t="n">
        <v>2718558</v>
      </c>
      <c r="D95" s="52" t="n">
        <v>695</v>
      </c>
      <c r="E95" s="52" t="n">
        <v>445829</v>
      </c>
      <c r="F95" s="52" t="n">
        <v>20</v>
      </c>
      <c r="G95" s="52" t="n">
        <v>448015</v>
      </c>
      <c r="H95" s="52" t="n">
        <f aca="false">F95+D95+B95</f>
        <v>5973</v>
      </c>
      <c r="I95" s="52" t="n">
        <f aca="false">G95+E95+C95</f>
        <v>3612402</v>
      </c>
      <c r="J95" s="53" t="s">
        <v>45</v>
      </c>
      <c r="K95" s="53" t="s">
        <v>46</v>
      </c>
      <c r="L95" s="54" t="s">
        <v>15</v>
      </c>
      <c r="M95" s="41"/>
      <c r="N95" s="55" t="n">
        <f aca="false">A95</f>
        <v>43319</v>
      </c>
      <c r="O95" s="56" t="n">
        <v>0.1087</v>
      </c>
      <c r="P95" s="57" t="n">
        <v>0.10249</v>
      </c>
      <c r="Q95" s="58" t="n">
        <f aca="false">(O95-P95)*C95</f>
        <v>16882.24518</v>
      </c>
      <c r="R95" s="56" t="n">
        <v>0.10182</v>
      </c>
      <c r="S95" s="59" t="n">
        <v>0.10249</v>
      </c>
      <c r="T95" s="60" t="n">
        <f aca="false">(R95-S95)*E95</f>
        <v>-298.705430000002</v>
      </c>
      <c r="U95" s="61" t="n">
        <v>0.08996</v>
      </c>
      <c r="V95" s="57" t="n">
        <v>0.10249</v>
      </c>
      <c r="W95" s="62" t="n">
        <f aca="false">(U95-V95)*G95</f>
        <v>-5613.62795</v>
      </c>
      <c r="X95" s="63" t="n">
        <f aca="false">W95+T95+Q95</f>
        <v>10969.9118</v>
      </c>
      <c r="Y95" s="63" t="n">
        <f aca="false">IFERROR(C95/B95,0)</f>
        <v>517.032712057817</v>
      </c>
    </row>
    <row r="96" s="49" customFormat="true" ht="15" hidden="false" customHeight="false" outlineLevel="0" collapsed="false">
      <c r="A96" s="50" t="n">
        <f aca="false">A97+31</f>
        <v>43288</v>
      </c>
      <c r="B96" s="51" t="n">
        <v>5372</v>
      </c>
      <c r="C96" s="52" t="n">
        <v>2944356</v>
      </c>
      <c r="D96" s="52" t="n">
        <v>704</v>
      </c>
      <c r="E96" s="52" t="n">
        <v>448183</v>
      </c>
      <c r="F96" s="52" t="n">
        <v>21</v>
      </c>
      <c r="G96" s="52" t="n">
        <v>489143</v>
      </c>
      <c r="H96" s="52" t="n">
        <f aca="false">F96+D96+B96</f>
        <v>6097</v>
      </c>
      <c r="I96" s="52" t="n">
        <f aca="false">G96+E96+C96</f>
        <v>3881682</v>
      </c>
      <c r="J96" s="53" t="s">
        <v>45</v>
      </c>
      <c r="K96" s="53" t="s">
        <v>46</v>
      </c>
      <c r="L96" s="54" t="s">
        <v>15</v>
      </c>
      <c r="M96" s="41"/>
      <c r="N96" s="55" t="n">
        <f aca="false">A96</f>
        <v>43288</v>
      </c>
      <c r="O96" s="56" t="n">
        <v>0.1087</v>
      </c>
      <c r="P96" s="57" t="n">
        <v>0.10249</v>
      </c>
      <c r="Q96" s="58" t="n">
        <f aca="false">(O96-P96)*C96</f>
        <v>18284.45076</v>
      </c>
      <c r="R96" s="56" t="n">
        <v>0.10182</v>
      </c>
      <c r="S96" s="59" t="n">
        <v>0.10249</v>
      </c>
      <c r="T96" s="60" t="n">
        <f aca="false">(R96-S96)*E96</f>
        <v>-300.282610000002</v>
      </c>
      <c r="U96" s="61" t="n">
        <v>0.0937</v>
      </c>
      <c r="V96" s="57" t="n">
        <v>0.10249</v>
      </c>
      <c r="W96" s="62" t="n">
        <f aca="false">(U96-V96)*G96</f>
        <v>-4299.56697</v>
      </c>
      <c r="X96" s="63" t="n">
        <f aca="false">W96+T96+Q96</f>
        <v>13684.60118</v>
      </c>
      <c r="Y96" s="63" t="n">
        <f aca="false">IFERROR(C96/B96,0)</f>
        <v>548.093075204766</v>
      </c>
    </row>
    <row r="97" s="49" customFormat="true" ht="15" hidden="false" customHeight="false" outlineLevel="0" collapsed="false">
      <c r="A97" s="50" t="n">
        <f aca="false">A98+31</f>
        <v>43257</v>
      </c>
      <c r="B97" s="51" t="n">
        <v>5468</v>
      </c>
      <c r="C97" s="52" t="n">
        <v>3014390</v>
      </c>
      <c r="D97" s="52" t="n">
        <v>709</v>
      </c>
      <c r="E97" s="52" t="n">
        <v>468625</v>
      </c>
      <c r="F97" s="52" t="n">
        <v>21</v>
      </c>
      <c r="G97" s="52" t="n">
        <v>518145</v>
      </c>
      <c r="H97" s="52" t="n">
        <f aca="false">F97+D97+B97</f>
        <v>6198</v>
      </c>
      <c r="I97" s="52" t="n">
        <f aca="false">G97+E97+C97</f>
        <v>4001160</v>
      </c>
      <c r="J97" s="53" t="s">
        <v>45</v>
      </c>
      <c r="K97" s="53" t="s">
        <v>46</v>
      </c>
      <c r="L97" s="54" t="s">
        <v>15</v>
      </c>
      <c r="M97" s="41"/>
      <c r="N97" s="55" t="n">
        <f aca="false">A97</f>
        <v>43257</v>
      </c>
      <c r="O97" s="56" t="n">
        <v>0.1087</v>
      </c>
      <c r="P97" s="57" t="n">
        <v>0.10249</v>
      </c>
      <c r="Q97" s="58" t="n">
        <f aca="false">(O97-P97)*C97</f>
        <v>18719.3619</v>
      </c>
      <c r="R97" s="56" t="n">
        <v>0.10182</v>
      </c>
      <c r="S97" s="59" t="n">
        <v>0.10249</v>
      </c>
      <c r="T97" s="60" t="n">
        <f aca="false">(R97-S97)*E97</f>
        <v>-313.978750000002</v>
      </c>
      <c r="U97" s="61" t="n">
        <v>0.0937</v>
      </c>
      <c r="V97" s="57" t="n">
        <v>0.10249</v>
      </c>
      <c r="W97" s="62" t="n">
        <f aca="false">(U97-V97)*G97</f>
        <v>-4554.49455</v>
      </c>
      <c r="X97" s="63" t="n">
        <f aca="false">W97+T97+Q97</f>
        <v>13850.8886</v>
      </c>
      <c r="Y97" s="63" t="n">
        <f aca="false">IFERROR(C97/B97,0)</f>
        <v>551.278346744696</v>
      </c>
    </row>
    <row r="98" s="49" customFormat="true" ht="15" hidden="false" customHeight="false" outlineLevel="0" collapsed="false">
      <c r="A98" s="50" t="n">
        <f aca="false">A99+31</f>
        <v>43226</v>
      </c>
      <c r="B98" s="51" t="n">
        <v>5574</v>
      </c>
      <c r="C98" s="52" t="n">
        <v>2412357</v>
      </c>
      <c r="D98" s="52" t="n">
        <v>715</v>
      </c>
      <c r="E98" s="52" t="n">
        <v>422009</v>
      </c>
      <c r="F98" s="52" t="n">
        <v>21</v>
      </c>
      <c r="G98" s="52" t="n">
        <v>421485</v>
      </c>
      <c r="H98" s="52" t="n">
        <f aca="false">F98+D98+B98</f>
        <v>6310</v>
      </c>
      <c r="I98" s="52" t="n">
        <f aca="false">G98+E98+C98</f>
        <v>3255851</v>
      </c>
      <c r="J98" s="53" t="s">
        <v>45</v>
      </c>
      <c r="K98" s="53" t="s">
        <v>46</v>
      </c>
      <c r="L98" s="54" t="s">
        <v>15</v>
      </c>
      <c r="M98" s="41"/>
      <c r="N98" s="55" t="n">
        <f aca="false">A98</f>
        <v>43226</v>
      </c>
      <c r="O98" s="56" t="n">
        <v>0.1087</v>
      </c>
      <c r="P98" s="57" t="n">
        <v>0.10249</v>
      </c>
      <c r="Q98" s="58" t="n">
        <f aca="false">(O98-P98)*C98</f>
        <v>14980.73697</v>
      </c>
      <c r="R98" s="56" t="n">
        <v>0.10182</v>
      </c>
      <c r="S98" s="59" t="n">
        <v>0.10249</v>
      </c>
      <c r="T98" s="60" t="n">
        <f aca="false">(R98-S98)*E98</f>
        <v>-282.746030000002</v>
      </c>
      <c r="U98" s="61" t="n">
        <v>0.0937</v>
      </c>
      <c r="V98" s="57" t="n">
        <v>0.10249</v>
      </c>
      <c r="W98" s="62" t="n">
        <f aca="false">(U98-V98)*G98</f>
        <v>-3704.85315</v>
      </c>
      <c r="X98" s="63" t="n">
        <f aca="false">W98+T98+Q98</f>
        <v>10993.13779</v>
      </c>
      <c r="Y98" s="63" t="n">
        <f aca="false">IFERROR(C98/B98,0)</f>
        <v>432.787405812702</v>
      </c>
    </row>
    <row r="99" s="49" customFormat="true" ht="15" hidden="false" customHeight="false" outlineLevel="0" collapsed="false">
      <c r="A99" s="50" t="n">
        <f aca="false">A100+31</f>
        <v>43195</v>
      </c>
      <c r="B99" s="51" t="n">
        <v>5046</v>
      </c>
      <c r="C99" s="52" t="n">
        <v>2012693</v>
      </c>
      <c r="D99" s="52" t="n">
        <v>672</v>
      </c>
      <c r="E99" s="52" t="n">
        <v>383627</v>
      </c>
      <c r="F99" s="52" t="n">
        <v>15</v>
      </c>
      <c r="G99" s="52" t="n">
        <v>363380</v>
      </c>
      <c r="H99" s="52" t="n">
        <f aca="false">F99+D99+B99</f>
        <v>5733</v>
      </c>
      <c r="I99" s="52" t="n">
        <f aca="false">G99+E99+C99</f>
        <v>2759700</v>
      </c>
      <c r="J99" s="53" t="s">
        <v>45</v>
      </c>
      <c r="K99" s="53" t="s">
        <v>46</v>
      </c>
      <c r="L99" s="54" t="s">
        <v>15</v>
      </c>
      <c r="M99" s="41"/>
      <c r="N99" s="55" t="n">
        <f aca="false">A99</f>
        <v>43195</v>
      </c>
      <c r="O99" s="56" t="n">
        <v>0.12673</v>
      </c>
      <c r="P99" s="57" t="n">
        <v>0.10249</v>
      </c>
      <c r="Q99" s="58" t="n">
        <f aca="false">(O99-P99)*C99</f>
        <v>48787.67832</v>
      </c>
      <c r="R99" s="56" t="n">
        <v>0.11946</v>
      </c>
      <c r="S99" s="59" t="n">
        <v>0.10249</v>
      </c>
      <c r="T99" s="60" t="n">
        <f aca="false">(R99-S99)*E99</f>
        <v>6510.15019</v>
      </c>
      <c r="U99" s="61" t="n">
        <v>0.11128</v>
      </c>
      <c r="V99" s="57" t="n">
        <v>0.10249</v>
      </c>
      <c r="W99" s="62" t="n">
        <f aca="false">(U99-V99)*G99</f>
        <v>3194.1102</v>
      </c>
      <c r="X99" s="63" t="n">
        <f aca="false">W99+T99+Q99</f>
        <v>58491.93871</v>
      </c>
      <c r="Y99" s="63" t="n">
        <f aca="false">IFERROR(C99/B99,0)</f>
        <v>398.869005152596</v>
      </c>
    </row>
    <row r="100" s="49" customFormat="true" ht="15" hidden="false" customHeight="false" outlineLevel="0" collapsed="false">
      <c r="A100" s="50" t="n">
        <f aca="false">A101+31</f>
        <v>43164</v>
      </c>
      <c r="B100" s="51" t="n">
        <v>5130</v>
      </c>
      <c r="C100" s="52" t="n">
        <v>2734829</v>
      </c>
      <c r="D100" s="52" t="n">
        <v>669</v>
      </c>
      <c r="E100" s="52" t="n">
        <v>485793</v>
      </c>
      <c r="F100" s="52" t="n">
        <v>15</v>
      </c>
      <c r="G100" s="52" t="n">
        <v>347663</v>
      </c>
      <c r="H100" s="52" t="n">
        <f aca="false">F100+D100+B100</f>
        <v>5814</v>
      </c>
      <c r="I100" s="52" t="n">
        <f aca="false">G100+E100+C100</f>
        <v>3568285</v>
      </c>
      <c r="J100" s="53" t="s">
        <v>45</v>
      </c>
      <c r="K100" s="53" t="s">
        <v>46</v>
      </c>
      <c r="L100" s="54" t="s">
        <v>15</v>
      </c>
      <c r="M100" s="41"/>
      <c r="N100" s="55" t="n">
        <f aca="false">A100</f>
        <v>43164</v>
      </c>
      <c r="O100" s="56" t="n">
        <v>0.12673</v>
      </c>
      <c r="P100" s="57" t="n">
        <v>0.10249</v>
      </c>
      <c r="Q100" s="58" t="n">
        <f aca="false">(O100-P100)*C100</f>
        <v>66292.25496</v>
      </c>
      <c r="R100" s="56" t="n">
        <v>0.11946</v>
      </c>
      <c r="S100" s="59" t="n">
        <v>0.10249</v>
      </c>
      <c r="T100" s="60" t="n">
        <f aca="false">(R100-S100)*E100</f>
        <v>8243.90721</v>
      </c>
      <c r="U100" s="61" t="n">
        <v>0.11128</v>
      </c>
      <c r="V100" s="57" t="n">
        <v>0.10249</v>
      </c>
      <c r="W100" s="62" t="n">
        <f aca="false">(U100-V100)*G100</f>
        <v>3055.95777</v>
      </c>
      <c r="X100" s="63" t="n">
        <f aca="false">W100+T100+Q100</f>
        <v>77592.11994</v>
      </c>
      <c r="Y100" s="63" t="n">
        <f aca="false">IFERROR(C100/B100,0)</f>
        <v>533.105068226121</v>
      </c>
    </row>
    <row r="101" s="49" customFormat="true" ht="15" hidden="false" customHeight="false" outlineLevel="0" collapsed="false">
      <c r="A101" s="50" t="n">
        <f aca="false">A102+31</f>
        <v>43133</v>
      </c>
      <c r="B101" s="51" t="n">
        <v>5236</v>
      </c>
      <c r="C101" s="52" t="n">
        <v>2726978</v>
      </c>
      <c r="D101" s="52" t="n">
        <v>675</v>
      </c>
      <c r="E101" s="52" t="n">
        <v>484565</v>
      </c>
      <c r="F101" s="52" t="n">
        <v>17</v>
      </c>
      <c r="G101" s="52" t="n">
        <v>370316</v>
      </c>
      <c r="H101" s="52" t="n">
        <f aca="false">F101+D101+B101</f>
        <v>5928</v>
      </c>
      <c r="I101" s="52" t="n">
        <f aca="false">G101+E101+C101</f>
        <v>3581859</v>
      </c>
      <c r="J101" s="53" t="s">
        <v>45</v>
      </c>
      <c r="K101" s="53" t="s">
        <v>46</v>
      </c>
      <c r="L101" s="54" t="s">
        <v>15</v>
      </c>
      <c r="M101" s="41"/>
      <c r="N101" s="55" t="n">
        <f aca="false">A101</f>
        <v>43133</v>
      </c>
      <c r="O101" s="56" t="n">
        <v>0.12673</v>
      </c>
      <c r="P101" s="57" t="n">
        <v>0.10249</v>
      </c>
      <c r="Q101" s="58" t="n">
        <f aca="false">(O101-P101)*C101</f>
        <v>66101.94672</v>
      </c>
      <c r="R101" s="56" t="n">
        <v>0.11946</v>
      </c>
      <c r="S101" s="59" t="n">
        <v>0.10249</v>
      </c>
      <c r="T101" s="60" t="n">
        <f aca="false">(R101-S101)*E101</f>
        <v>8223.06805</v>
      </c>
      <c r="U101" s="61" t="n">
        <v>0.11128</v>
      </c>
      <c r="V101" s="57" t="n">
        <v>0.10249</v>
      </c>
      <c r="W101" s="62" t="n">
        <f aca="false">(U101-V101)*G101</f>
        <v>3255.07764</v>
      </c>
      <c r="X101" s="63" t="n">
        <f aca="false">W101+T101+Q101</f>
        <v>77580.09241</v>
      </c>
      <c r="Y101" s="63" t="n">
        <f aca="false">IFERROR(C101/B101,0)</f>
        <v>520.813216195569</v>
      </c>
    </row>
    <row r="102" s="49" customFormat="true" ht="15" hidden="false" customHeight="false" outlineLevel="0" collapsed="false">
      <c r="A102" s="50" t="n">
        <f aca="false">A103+31</f>
        <v>43102</v>
      </c>
      <c r="B102" s="51" t="n">
        <v>5336</v>
      </c>
      <c r="C102" s="52" t="n">
        <v>2976694</v>
      </c>
      <c r="D102" s="52" t="n">
        <v>680</v>
      </c>
      <c r="E102" s="52" t="n">
        <v>526235</v>
      </c>
      <c r="F102" s="52" t="n">
        <v>18</v>
      </c>
      <c r="G102" s="52" t="n">
        <v>484720</v>
      </c>
      <c r="H102" s="52" t="n">
        <f aca="false">F102+D102+B102</f>
        <v>6034</v>
      </c>
      <c r="I102" s="52" t="n">
        <f aca="false">G102+E102+C102</f>
        <v>3987649</v>
      </c>
      <c r="J102" s="53" t="s">
        <v>45</v>
      </c>
      <c r="K102" s="53" t="s">
        <v>46</v>
      </c>
      <c r="L102" s="54" t="s">
        <v>15</v>
      </c>
      <c r="M102" s="41"/>
      <c r="N102" s="55" t="n">
        <f aca="false">A102</f>
        <v>43102</v>
      </c>
      <c r="O102" s="56" t="n">
        <v>0.12673</v>
      </c>
      <c r="P102" s="57" t="n">
        <v>0.10249</v>
      </c>
      <c r="Q102" s="58" t="n">
        <f aca="false">(O102-P102)*C102</f>
        <v>72155.06256</v>
      </c>
      <c r="R102" s="56" t="n">
        <v>0.11946</v>
      </c>
      <c r="S102" s="59" t="n">
        <v>0.10249</v>
      </c>
      <c r="T102" s="60" t="n">
        <f aca="false">(R102-S102)*E102</f>
        <v>8930.20795</v>
      </c>
      <c r="U102" s="61" t="n">
        <v>0.10753</v>
      </c>
      <c r="V102" s="57" t="n">
        <v>0.10249</v>
      </c>
      <c r="W102" s="62" t="n">
        <f aca="false">(U102-V102)*G102</f>
        <v>2442.9888</v>
      </c>
      <c r="X102" s="63" t="n">
        <f aca="false">W102+T102+Q102</f>
        <v>83528.25931</v>
      </c>
      <c r="Y102" s="63" t="n">
        <f aca="false">IFERROR(C102/B102,0)</f>
        <v>557.8511994003</v>
      </c>
    </row>
    <row r="103" s="49" customFormat="true" ht="15" hidden="false" customHeight="false" outlineLevel="0" collapsed="false">
      <c r="A103" s="50" t="n">
        <f aca="false">A104+31</f>
        <v>43071</v>
      </c>
      <c r="B103" s="51" t="n">
        <v>5418</v>
      </c>
      <c r="C103" s="52" t="n">
        <v>4145650</v>
      </c>
      <c r="D103" s="52" t="n">
        <v>682</v>
      </c>
      <c r="E103" s="52" t="n">
        <v>649842</v>
      </c>
      <c r="F103" s="52" t="n">
        <v>18</v>
      </c>
      <c r="G103" s="52" t="n">
        <v>495344</v>
      </c>
      <c r="H103" s="52" t="n">
        <f aca="false">F103+D103+B103</f>
        <v>6118</v>
      </c>
      <c r="I103" s="52" t="n">
        <f aca="false">G103+E103+C103</f>
        <v>5290836</v>
      </c>
      <c r="J103" s="53" t="s">
        <v>45</v>
      </c>
      <c r="K103" s="53" t="s">
        <v>46</v>
      </c>
      <c r="L103" s="54" t="s">
        <v>15</v>
      </c>
      <c r="M103" s="41"/>
      <c r="N103" s="55" t="n">
        <f aca="false">A103</f>
        <v>43071</v>
      </c>
      <c r="O103" s="56" t="n">
        <v>0.12673</v>
      </c>
      <c r="P103" s="57" t="n">
        <v>0.10249</v>
      </c>
      <c r="Q103" s="58" t="n">
        <f aca="false">(O103-P103)*C103</f>
        <v>100490.556</v>
      </c>
      <c r="R103" s="56" t="n">
        <v>0.11946</v>
      </c>
      <c r="S103" s="59" t="n">
        <v>0.10249</v>
      </c>
      <c r="T103" s="60" t="n">
        <f aca="false">(R103-S103)*E103</f>
        <v>11027.81874</v>
      </c>
      <c r="U103" s="56" t="n">
        <v>0.10753</v>
      </c>
      <c r="V103" s="57" t="n">
        <v>0.10249</v>
      </c>
      <c r="W103" s="62" t="n">
        <f aca="false">(U103-V103)*G103</f>
        <v>2496.53376</v>
      </c>
      <c r="X103" s="63" t="n">
        <f aca="false">W103+T103+Q103</f>
        <v>114014.9085</v>
      </c>
      <c r="Y103" s="63" t="n">
        <f aca="false">IFERROR(C103/B103,0)</f>
        <v>765.16242155777</v>
      </c>
    </row>
    <row r="104" s="49" customFormat="true" ht="15" hidden="false" customHeight="false" outlineLevel="0" collapsed="false">
      <c r="A104" s="50" t="n">
        <f aca="false">A105+31</f>
        <v>43040</v>
      </c>
      <c r="B104" s="51" t="n">
        <v>5568</v>
      </c>
      <c r="C104" s="52" t="n">
        <v>3163960</v>
      </c>
      <c r="D104" s="52" t="n">
        <v>694</v>
      </c>
      <c r="E104" s="52" t="n">
        <v>481887</v>
      </c>
      <c r="F104" s="52" t="n">
        <v>19</v>
      </c>
      <c r="G104" s="52" t="n">
        <v>596878</v>
      </c>
      <c r="H104" s="52" t="n">
        <f aca="false">F104+D104+B104</f>
        <v>6281</v>
      </c>
      <c r="I104" s="52" t="n">
        <f aca="false">G104+E104+C104</f>
        <v>4242725</v>
      </c>
      <c r="J104" s="53" t="s">
        <v>45</v>
      </c>
      <c r="K104" s="53" t="s">
        <v>46</v>
      </c>
      <c r="L104" s="54" t="s">
        <v>15</v>
      </c>
      <c r="M104" s="41"/>
      <c r="N104" s="55" t="n">
        <f aca="false">A104</f>
        <v>43040</v>
      </c>
      <c r="O104" s="56" t="n">
        <v>0.12673</v>
      </c>
      <c r="P104" s="57" t="n">
        <v>0.10249</v>
      </c>
      <c r="Q104" s="58" t="n">
        <f aca="false">(O104-P104)*C104</f>
        <v>76694.3904</v>
      </c>
      <c r="R104" s="56" t="n">
        <v>0.11946</v>
      </c>
      <c r="S104" s="59" t="n">
        <v>0.10249</v>
      </c>
      <c r="T104" s="60" t="n">
        <f aca="false">(R104-S104)*E104</f>
        <v>8177.62239</v>
      </c>
      <c r="U104" s="56" t="n">
        <v>0.10753</v>
      </c>
      <c r="V104" s="57" t="n">
        <v>0.10249</v>
      </c>
      <c r="W104" s="62" t="n">
        <f aca="false">(U104-V104)*G104</f>
        <v>3008.26512</v>
      </c>
      <c r="X104" s="63" t="n">
        <f aca="false">W104+T104+Q104</f>
        <v>87880.27791</v>
      </c>
      <c r="Y104" s="63" t="n">
        <f aca="false">IFERROR(C104/B104,0)</f>
        <v>568.239942528736</v>
      </c>
    </row>
    <row r="105" s="49" customFormat="true" ht="15" hidden="false" customHeight="false" outlineLevel="0" collapsed="false">
      <c r="A105" s="65" t="n">
        <v>43009</v>
      </c>
      <c r="B105" s="66"/>
      <c r="C105" s="67"/>
      <c r="D105" s="67"/>
      <c r="E105" s="67"/>
      <c r="F105" s="67"/>
      <c r="G105" s="67"/>
      <c r="H105" s="67"/>
      <c r="I105" s="67"/>
      <c r="J105" s="68" t="s">
        <v>18</v>
      </c>
      <c r="K105" s="68" t="s">
        <v>18</v>
      </c>
      <c r="L105" s="69"/>
      <c r="M105" s="41"/>
      <c r="N105" s="70" t="n">
        <f aca="false">A105</f>
        <v>43009</v>
      </c>
      <c r="O105" s="71"/>
      <c r="P105" s="72"/>
      <c r="Q105" s="73"/>
      <c r="R105" s="74"/>
      <c r="S105" s="75"/>
      <c r="T105" s="76"/>
      <c r="U105" s="74"/>
      <c r="V105" s="72"/>
      <c r="W105" s="76"/>
      <c r="X105" s="77"/>
      <c r="Y105" s="77"/>
    </row>
    <row r="106" customFormat="false" ht="15" hidden="false" customHeight="false" outlineLevel="0" collapsed="false">
      <c r="D106" s="78"/>
    </row>
    <row r="107" s="49" customFormat="true" ht="15" hidden="false" customHeight="false" outlineLevel="0" collapsed="false">
      <c r="A107" s="79" t="s">
        <v>47</v>
      </c>
      <c r="B107" s="80" t="n">
        <f aca="false">IFERROR(AVERAGE(B7:B105),0)</f>
        <v>4835.26315789474</v>
      </c>
      <c r="C107" s="80" t="n">
        <f aca="false">IFERROR(AVERAGE(C7:C105),0)</f>
        <v>2502874.33684211</v>
      </c>
      <c r="D107" s="80" t="n">
        <f aca="false">IFERROR(AVERAGE(D7:D105),0)</f>
        <v>651.378947368421</v>
      </c>
      <c r="E107" s="80" t="n">
        <f aca="false">IFERROR(AVERAGE(E7:E105),0)</f>
        <v>416703.2</v>
      </c>
      <c r="F107" s="80" t="n">
        <f aca="false">IFERROR(AVERAGE(F7:F105),0)</f>
        <v>15.1894736842105</v>
      </c>
      <c r="G107" s="80" t="n">
        <f aca="false">IFERROR(AVERAGE(G7:G105),0)</f>
        <v>350605.810526316</v>
      </c>
      <c r="H107" s="80" t="n">
        <f aca="false">B107+D107+F107</f>
        <v>5501.83157894737</v>
      </c>
      <c r="I107" s="80" t="n">
        <f aca="false">C107+E107+G107</f>
        <v>3270183.34736842</v>
      </c>
      <c r="J107" s="81"/>
      <c r="K107" s="81"/>
      <c r="L107" s="81"/>
      <c r="M107" s="41"/>
      <c r="N107" s="82" t="s">
        <v>48</v>
      </c>
      <c r="O107" s="83"/>
      <c r="P107" s="84"/>
      <c r="Q107" s="85" t="n">
        <f aca="false">SUM(Q7:Q106)</f>
        <v>4292066.21328</v>
      </c>
      <c r="R107" s="86"/>
      <c r="S107" s="81"/>
      <c r="T107" s="85" t="n">
        <f aca="false">SUM(T7:T106)</f>
        <v>299030.26205</v>
      </c>
      <c r="U107" s="87"/>
      <c r="V107" s="81"/>
      <c r="W107" s="85" t="n">
        <f aca="false">SUM(W7:W106)</f>
        <v>5642.82662500005</v>
      </c>
      <c r="X107" s="85" t="n">
        <f aca="false">SUM(X7:X106)</f>
        <v>4596739.301955</v>
      </c>
      <c r="Y107" s="88" t="n">
        <f aca="false">IFERROR(C107/B107,0)</f>
        <v>517.629393708501</v>
      </c>
    </row>
  </sheetData>
  <mergeCells count="10">
    <mergeCell ref="A1:L1"/>
    <mergeCell ref="N1:Y1"/>
    <mergeCell ref="A2:L2"/>
    <mergeCell ref="N2:Y2"/>
    <mergeCell ref="A4:L4"/>
    <mergeCell ref="N4:Y4"/>
    <mergeCell ref="O5:Q5"/>
    <mergeCell ref="R5:T5"/>
    <mergeCell ref="U5:W5"/>
    <mergeCell ref="Y5:Y6"/>
  </mergeCells>
  <printOptions headings="false" gridLines="false" gridLinesSet="true" horizontalCentered="true" verticalCentered="true"/>
  <pageMargins left="0.25" right="0.25" top="0.25" bottom="0.25" header="0.511811023622047" footer="0.511811023622047"/>
  <pageSetup paperSize="1" scale="70"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13" man="true" max="65535" min="0"/>
  </col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75" customHeight="false" zeroHeight="false" outlineLevelRow="0" outlineLevelCol="0"/>
  <cols>
    <col collapsed="false" customWidth="true" hidden="false" outlineLevel="0" max="1" min="1" style="1" width="36.29"/>
    <col collapsed="false" customWidth="true" hidden="false" outlineLevel="0" max="3" min="2" style="1" width="22"/>
    <col collapsed="false" customWidth="true" hidden="false" outlineLevel="0" max="4" min="4" style="1" width="16"/>
    <col collapsed="false" customWidth="true" hidden="false" outlineLevel="0" max="5" min="5" style="1" width="22"/>
    <col collapsed="false" customWidth="true" hidden="false" outlineLevel="0" max="6" min="6" style="1" width="15.42"/>
    <col collapsed="false" customWidth="true" hidden="false" outlineLevel="0" max="8" min="7" style="1" width="16"/>
    <col collapsed="false" customWidth="true" hidden="false" outlineLevel="0" max="9" min="9" style="1" width="14.57"/>
    <col collapsed="false" customWidth="true" hidden="false" outlineLevel="0" max="10" min="10" style="1" width="13.71"/>
    <col collapsed="false" customWidth="true" hidden="false" outlineLevel="0" max="11" min="11" style="1" width="12.86"/>
    <col collapsed="false" customWidth="false" hidden="false" outlineLevel="0" max="12" min="12" style="1" width="9.14"/>
    <col collapsed="false" customWidth="true" hidden="false" outlineLevel="0" max="14" min="13" style="1" width="9.29"/>
    <col collapsed="false" customWidth="true" hidden="false" outlineLevel="0" max="15" min="15" style="1" width="11.57"/>
    <col collapsed="false" customWidth="false" hidden="false" outlineLevel="0" max="27" min="16" style="1" width="9.14"/>
    <col collapsed="false" customWidth="true" hidden="false" outlineLevel="0" max="32" min="28" style="1" width="9.29"/>
    <col collapsed="false" customWidth="true" hidden="false" outlineLevel="0" max="33" min="33" style="1" width="12.71"/>
    <col collapsed="false" customWidth="true" hidden="false" outlineLevel="0" max="34" min="34" style="1" width="9.42"/>
    <col collapsed="false" customWidth="true" hidden="false" outlineLevel="0" max="35" min="35" style="1" width="12.86"/>
    <col collapsed="false" customWidth="true" hidden="false" outlineLevel="0" max="38" min="36" style="1" width="9.29"/>
    <col collapsed="false" customWidth="true" hidden="false" outlineLevel="0" max="40" min="39" style="1" width="10.42"/>
    <col collapsed="false" customWidth="true" hidden="false" outlineLevel="0" max="41" min="41" style="1" width="14.57"/>
    <col collapsed="false" customWidth="true" hidden="false" outlineLevel="0" max="42" min="42" style="1" width="10.42"/>
    <col collapsed="false" customWidth="true" hidden="false" outlineLevel="0" max="43" min="43" style="1" width="14.57"/>
    <col collapsed="false" customWidth="false" hidden="false" outlineLevel="0" max="16384" min="44" style="1" width="9.14"/>
  </cols>
  <sheetData>
    <row r="1" customFormat="false" ht="15.75" hidden="false" customHeight="false" outlineLevel="0" collapsed="false">
      <c r="A1" s="21" t="s">
        <v>49</v>
      </c>
    </row>
    <row r="2" customFormat="false" ht="15.75" hidden="false" customHeight="false" outlineLevel="0" collapsed="false">
      <c r="A2" s="89" t="s">
        <v>50</v>
      </c>
      <c r="B2" s="90" t="s">
        <v>51</v>
      </c>
      <c r="C2" s="90" t="s">
        <v>52</v>
      </c>
      <c r="D2" s="1" t="s">
        <v>53</v>
      </c>
    </row>
    <row r="3" customFormat="false" ht="15.75" hidden="false" customHeight="false" outlineLevel="0" collapsed="false">
      <c r="A3" s="91" t="str">
        <f aca="false">A12</f>
        <v>Q3'24</v>
      </c>
      <c r="B3" s="92" t="n">
        <f aca="false">B12+C12+D12</f>
        <v>121842.81244</v>
      </c>
      <c r="C3" s="93"/>
      <c r="D3" s="1" t="n">
        <v>1</v>
      </c>
      <c r="F3" s="94"/>
      <c r="G3" s="94"/>
      <c r="H3" s="94"/>
      <c r="I3" s="94"/>
      <c r="J3" s="94"/>
      <c r="K3" s="94"/>
    </row>
    <row r="4" customFormat="false" ht="15.75" hidden="false" customHeight="false" outlineLevel="0" collapsed="false">
      <c r="A4" s="91" t="str">
        <f aca="false">A13</f>
        <v>Q4'24</v>
      </c>
      <c r="B4" s="92" t="n">
        <f aca="false">B13+C13+D13</f>
        <v>113609.37777</v>
      </c>
      <c r="C4" s="93"/>
      <c r="D4" s="1" t="n">
        <v>2</v>
      </c>
      <c r="F4" s="94"/>
      <c r="G4" s="94"/>
      <c r="H4" s="94"/>
      <c r="I4" s="94"/>
      <c r="J4" s="94"/>
      <c r="K4" s="94"/>
    </row>
    <row r="5" customFormat="false" ht="15.75" hidden="false" customHeight="false" outlineLevel="0" collapsed="false">
      <c r="A5" s="91" t="str">
        <f aca="false">A14</f>
        <v>Q1'25</v>
      </c>
      <c r="B5" s="92" t="n">
        <f aca="false">B14+C14+D14</f>
        <v>52181.6602699999</v>
      </c>
      <c r="C5" s="93"/>
      <c r="D5" s="1" t="n">
        <v>3</v>
      </c>
      <c r="F5" s="94"/>
      <c r="G5" s="94"/>
      <c r="H5" s="94"/>
      <c r="I5" s="94"/>
      <c r="J5" s="94"/>
      <c r="K5" s="94"/>
    </row>
    <row r="6" customFormat="false" ht="15.75" hidden="false" customHeight="false" outlineLevel="0" collapsed="false">
      <c r="A6" s="91" t="str">
        <f aca="false">A15</f>
        <v>Q2'25</v>
      </c>
      <c r="B6" s="92" t="n">
        <f aca="false">B15+C15+D15</f>
        <v>10545.4765999999</v>
      </c>
      <c r="C6" s="93"/>
      <c r="D6" s="1" t="n">
        <v>4</v>
      </c>
      <c r="F6" s="94"/>
      <c r="G6" s="94"/>
      <c r="H6" s="94"/>
      <c r="I6" s="94"/>
      <c r="J6" s="94"/>
      <c r="K6" s="94"/>
    </row>
    <row r="7" customFormat="false" ht="15.75" hidden="false" customHeight="false" outlineLevel="0" collapsed="false">
      <c r="A7" s="91" t="str">
        <f aca="false">A16</f>
        <v>Q3'25</v>
      </c>
      <c r="B7" s="92" t="n">
        <f aca="false">B16+C16+D16</f>
        <v>26288.7540899999</v>
      </c>
      <c r="C7" s="93"/>
      <c r="D7" s="1" t="n">
        <v>5</v>
      </c>
      <c r="F7" s="94"/>
      <c r="G7" s="94"/>
      <c r="H7" s="94"/>
      <c r="I7" s="94"/>
      <c r="J7" s="94"/>
      <c r="K7" s="94"/>
    </row>
    <row r="8" customFormat="false" ht="15.75" hidden="false" customHeight="false" outlineLevel="0" collapsed="false">
      <c r="A8" s="91"/>
      <c r="B8" s="92"/>
      <c r="E8" s="95"/>
      <c r="F8" s="94"/>
      <c r="G8" s="94"/>
      <c r="H8" s="94"/>
      <c r="I8" s="94"/>
      <c r="J8" s="94"/>
      <c r="K8" s="94"/>
    </row>
    <row r="9" customFormat="false" ht="15.75" hidden="false" customHeight="false" outlineLevel="0" collapsed="false">
      <c r="E9" s="95"/>
      <c r="F9" s="94"/>
      <c r="G9" s="94"/>
      <c r="H9" s="94"/>
      <c r="I9" s="94"/>
      <c r="J9" s="94"/>
      <c r="K9" s="94"/>
    </row>
    <row r="10" customFormat="false" ht="15.75" hidden="false" customHeight="false" outlineLevel="0" collapsed="false">
      <c r="A10" s="21" t="s">
        <v>54</v>
      </c>
      <c r="E10" s="95"/>
      <c r="F10" s="94"/>
      <c r="G10" s="94"/>
      <c r="H10" s="94"/>
      <c r="I10" s="94"/>
      <c r="J10" s="94"/>
      <c r="K10" s="94"/>
    </row>
    <row r="11" customFormat="false" ht="27.75" hidden="false" customHeight="true" outlineLevel="0" collapsed="false">
      <c r="A11" s="89" t="s">
        <v>50</v>
      </c>
      <c r="B11" s="96" t="s">
        <v>55</v>
      </c>
      <c r="C11" s="96" t="s">
        <v>56</v>
      </c>
      <c r="D11" s="96" t="s">
        <v>57</v>
      </c>
      <c r="E11" s="1" t="s">
        <v>53</v>
      </c>
      <c r="F11" s="97"/>
      <c r="G11" s="94"/>
      <c r="H11" s="94"/>
      <c r="I11" s="94"/>
      <c r="J11" s="94"/>
      <c r="K11" s="94"/>
    </row>
    <row r="12" customFormat="false" ht="15.75" hidden="false" customHeight="false" outlineLevel="0" collapsed="false">
      <c r="A12" s="91" t="s">
        <v>58</v>
      </c>
      <c r="B12" s="92" t="n">
        <v>129365.36642</v>
      </c>
      <c r="C12" s="92" t="n">
        <v>10515.28728</v>
      </c>
      <c r="D12" s="98" t="n">
        <v>-18037.84126</v>
      </c>
      <c r="E12" s="1" t="n">
        <v>1</v>
      </c>
      <c r="G12" s="94"/>
      <c r="H12" s="94"/>
      <c r="I12" s="94"/>
      <c r="J12" s="94"/>
      <c r="K12" s="94"/>
    </row>
    <row r="13" customFormat="false" ht="15.75" hidden="false" customHeight="false" outlineLevel="0" collapsed="false">
      <c r="A13" s="91" t="s">
        <v>59</v>
      </c>
      <c r="B13" s="92" t="n">
        <v>108093.39022</v>
      </c>
      <c r="C13" s="92" t="n">
        <v>4969.48473</v>
      </c>
      <c r="D13" s="98" t="n">
        <v>546.502819999995</v>
      </c>
      <c r="E13" s="1" t="n">
        <v>2</v>
      </c>
      <c r="G13" s="94"/>
      <c r="H13" s="94"/>
      <c r="I13" s="94"/>
      <c r="J13" s="94"/>
      <c r="K13" s="94"/>
    </row>
    <row r="14" customFormat="false" ht="15.75" hidden="false" customHeight="false" outlineLevel="0" collapsed="false">
      <c r="A14" s="91" t="s">
        <v>60</v>
      </c>
      <c r="B14" s="92" t="n">
        <v>51930.1962899999</v>
      </c>
      <c r="C14" s="92" t="n">
        <v>-2860.17547000001</v>
      </c>
      <c r="D14" s="98" t="n">
        <v>3111.63944999999</v>
      </c>
      <c r="E14" s="1" t="n">
        <v>3</v>
      </c>
      <c r="G14" s="94"/>
      <c r="H14" s="94"/>
      <c r="I14" s="94"/>
      <c r="J14" s="94"/>
      <c r="K14" s="94"/>
    </row>
    <row r="15" customFormat="false" ht="15.75" hidden="false" customHeight="false" outlineLevel="0" collapsed="false">
      <c r="A15" s="91" t="s">
        <v>61</v>
      </c>
      <c r="B15" s="92" t="n">
        <v>18532.6741599999</v>
      </c>
      <c r="C15" s="92" t="n">
        <v>-5852.98064000002</v>
      </c>
      <c r="D15" s="98" t="n">
        <v>-2134.21692000001</v>
      </c>
      <c r="E15" s="1" t="n">
        <v>4</v>
      </c>
      <c r="G15" s="94"/>
      <c r="H15" s="94"/>
      <c r="I15" s="94"/>
      <c r="J15" s="94"/>
      <c r="K15" s="94"/>
    </row>
    <row r="16" customFormat="false" ht="15.75" hidden="false" customHeight="false" outlineLevel="0" collapsed="false">
      <c r="A16" s="91" t="s">
        <v>62</v>
      </c>
      <c r="B16" s="92" t="n">
        <v>38181.9508</v>
      </c>
      <c r="C16" s="92" t="n">
        <v>-1474.69477000001</v>
      </c>
      <c r="D16" s="98" t="n">
        <v>-10418.50194</v>
      </c>
      <c r="E16" s="1" t="n">
        <v>5</v>
      </c>
      <c r="G16" s="94"/>
      <c r="H16" s="94"/>
      <c r="I16" s="94"/>
      <c r="J16" s="94"/>
      <c r="K16" s="94"/>
    </row>
    <row r="17" customFormat="false" ht="15.75" hidden="false" customHeight="false" outlineLevel="0" collapsed="false">
      <c r="A17" s="91"/>
      <c r="B17" s="92"/>
      <c r="C17" s="92"/>
      <c r="D17" s="92"/>
      <c r="E17" s="92"/>
      <c r="G17" s="94"/>
      <c r="H17" s="94"/>
      <c r="I17" s="94"/>
      <c r="J17" s="94"/>
      <c r="K17" s="94"/>
    </row>
    <row r="18" customFormat="false" ht="15.75" hidden="false" customHeight="false" outlineLevel="0" collapsed="false">
      <c r="G18" s="94"/>
      <c r="H18" s="94"/>
      <c r="I18" s="94"/>
      <c r="J18" s="94"/>
      <c r="K18" s="94"/>
    </row>
    <row r="19" customFormat="false" ht="15.75" hidden="false" customHeight="false" outlineLevel="0" collapsed="false">
      <c r="A19" s="21" t="s">
        <v>63</v>
      </c>
      <c r="B19" s="21"/>
      <c r="C19" s="21"/>
      <c r="D19" s="21"/>
      <c r="E19" s="21"/>
      <c r="F19" s="21"/>
      <c r="G19" s="95"/>
      <c r="H19" s="95"/>
      <c r="I19" s="95"/>
    </row>
    <row r="20" customFormat="false" ht="15.75" hidden="false" customHeight="false" outlineLevel="0" collapsed="false">
      <c r="A20" s="21"/>
      <c r="B20" s="21"/>
      <c r="C20" s="21"/>
      <c r="D20" s="21"/>
      <c r="E20" s="21"/>
      <c r="F20" s="21"/>
      <c r="G20" s="95"/>
      <c r="H20" s="95"/>
      <c r="I20" s="95"/>
    </row>
    <row r="21" customFormat="false" ht="28.5" hidden="false" customHeight="true" outlineLevel="0" collapsed="false">
      <c r="A21" s="99"/>
      <c r="B21" s="100" t="s">
        <v>64</v>
      </c>
      <c r="C21" s="21"/>
      <c r="D21" s="21"/>
      <c r="E21" s="21"/>
      <c r="F21" s="101"/>
      <c r="G21" s="95"/>
      <c r="H21" s="95"/>
      <c r="I21" s="95"/>
    </row>
    <row r="22" customFormat="false" ht="15.75" hidden="false" customHeight="false" outlineLevel="0" collapsed="false">
      <c r="A22" s="102" t="s">
        <v>55</v>
      </c>
      <c r="B22" s="103" t="n">
        <v>3272</v>
      </c>
      <c r="C22" s="21"/>
      <c r="D22" s="21"/>
      <c r="E22" s="21"/>
      <c r="F22" s="104"/>
      <c r="G22" s="95"/>
      <c r="H22" s="95"/>
      <c r="I22" s="95"/>
    </row>
    <row r="23" customFormat="false" ht="15.75" hidden="false" customHeight="false" outlineLevel="0" collapsed="false">
      <c r="A23" s="102" t="s">
        <v>56</v>
      </c>
      <c r="B23" s="103" t="n">
        <v>472.333333333333</v>
      </c>
      <c r="C23" s="21"/>
      <c r="D23" s="21"/>
      <c r="E23" s="21"/>
      <c r="F23" s="105"/>
      <c r="G23" s="95"/>
      <c r="H23" s="95"/>
      <c r="I23" s="95"/>
      <c r="J23" s="94"/>
      <c r="K23" s="94"/>
    </row>
    <row r="24" customFormat="false" ht="15.75" hidden="false" customHeight="false" outlineLevel="0" collapsed="false">
      <c r="A24" s="102" t="s">
        <v>57</v>
      </c>
      <c r="B24" s="103" t="n">
        <v>6</v>
      </c>
      <c r="C24" s="21"/>
      <c r="D24" s="21"/>
      <c r="E24" s="21"/>
      <c r="F24" s="105"/>
      <c r="G24" s="95"/>
      <c r="H24" s="95"/>
      <c r="I24" s="95"/>
      <c r="J24" s="94"/>
      <c r="K24" s="94"/>
    </row>
    <row r="25" customFormat="false" ht="15.75" hidden="false" customHeight="false" outlineLevel="0" collapsed="false">
      <c r="A25" s="102" t="s">
        <v>65</v>
      </c>
      <c r="B25" s="106" t="n">
        <f aca="false">SUM(B22:B24)</f>
        <v>3750.33333333333</v>
      </c>
      <c r="G25" s="95"/>
      <c r="H25" s="95"/>
      <c r="I25" s="95"/>
      <c r="J25" s="94"/>
      <c r="K25" s="94"/>
    </row>
    <row r="26" customFormat="false" ht="15.75" hidden="false" customHeight="false" outlineLevel="0" collapsed="false">
      <c r="E26" s="1" t="str">
        <f aca="false">'Chart Data'!A25 &amp; " " &amp; TEXT('Chart Data'!B25, "#,#0")</f>
        <v>AVERAGE METERS/MONTH: 3,750</v>
      </c>
      <c r="G26" s="95"/>
      <c r="H26" s="95"/>
      <c r="I26" s="95"/>
      <c r="J26" s="94"/>
      <c r="K26" s="94"/>
    </row>
    <row r="27" customFormat="false" ht="15.75" hidden="false" customHeight="false" outlineLevel="0" collapsed="false">
      <c r="A27" s="21" t="s">
        <v>66</v>
      </c>
      <c r="B27" s="21"/>
      <c r="C27" s="21"/>
      <c r="D27" s="21"/>
      <c r="E27" s="21"/>
      <c r="F27" s="21"/>
      <c r="G27" s="95"/>
      <c r="H27" s="107"/>
    </row>
    <row r="28" customFormat="false" ht="15.75" hidden="false" customHeight="false" outlineLevel="0" collapsed="false">
      <c r="A28" s="21"/>
      <c r="B28" s="21"/>
      <c r="C28" s="21"/>
      <c r="G28" s="95"/>
      <c r="H28" s="107"/>
    </row>
    <row r="29" customFormat="false" ht="28.5" hidden="false" customHeight="true" outlineLevel="0" collapsed="false">
      <c r="A29" s="99" t="s">
        <v>48</v>
      </c>
      <c r="B29" s="100" t="s">
        <v>67</v>
      </c>
      <c r="C29" s="21"/>
      <c r="F29" s="101"/>
      <c r="G29" s="95"/>
      <c r="H29" s="107"/>
    </row>
    <row r="30" customFormat="false" ht="15.75" hidden="false" customHeight="false" outlineLevel="0" collapsed="false">
      <c r="A30" s="102" t="str">
        <f aca="false">+A22</f>
        <v>Residential</v>
      </c>
      <c r="B30" s="108" t="n">
        <v>1440861.33333333</v>
      </c>
      <c r="C30" s="21"/>
      <c r="F30" s="109"/>
      <c r="G30" s="95"/>
      <c r="H30" s="107"/>
    </row>
    <row r="31" customFormat="false" ht="15.75" hidden="false" customHeight="false" outlineLevel="0" collapsed="false">
      <c r="A31" s="102" t="str">
        <f aca="false">+A23</f>
        <v>Commercial</v>
      </c>
      <c r="B31" s="108" t="n">
        <v>218058.333333333</v>
      </c>
      <c r="C31" s="21"/>
      <c r="F31" s="109"/>
      <c r="G31" s="95"/>
      <c r="H31" s="107"/>
    </row>
    <row r="32" customFormat="false" ht="15.75" hidden="false" customHeight="false" outlineLevel="0" collapsed="false">
      <c r="A32" s="102" t="str">
        <f aca="false">+A24</f>
        <v>Industrial</v>
      </c>
      <c r="B32" s="108" t="n">
        <v>157039</v>
      </c>
      <c r="C32" s="21"/>
      <c r="F32" s="109"/>
      <c r="G32" s="95"/>
      <c r="H32" s="107"/>
    </row>
    <row r="33" customFormat="false" ht="15.75" hidden="false" customHeight="false" outlineLevel="0" collapsed="false">
      <c r="A33" s="102" t="s">
        <v>68</v>
      </c>
      <c r="B33" s="110" t="n">
        <f aca="false">SUM(B30:B32)</f>
        <v>1815958.66666667</v>
      </c>
      <c r="E33" s="1" t="str">
        <f aca="false">'Chart Data'!A33&amp; " " &amp; TEXT('Chart Data'!B33, "#,#0")</f>
        <v>AVERAGE USAGE/MONTH: 1,815,959</v>
      </c>
      <c r="G33" s="95"/>
      <c r="H33" s="95"/>
    </row>
    <row r="34" customFormat="false" ht="15.75" hidden="false" customHeight="false" outlineLevel="0" collapsed="false">
      <c r="G34" s="95"/>
      <c r="H34" s="9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2017-12-07T16:13:29Z</dcterms:created>
  <dc:creator>Malissa Labarre</dc:creator>
  <dc:description/>
  <dc:language>en-US</dc:language>
  <cp:lastModifiedBy>Malissa Labarre</cp:lastModifiedBy>
  <cp:lastPrinted>2021-06-01T17:53:56Z</cp:lastPrinted>
  <dcterms:modified xsi:type="dcterms:W3CDTF">2025-12-17T21:08:47Z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